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lofotenikt-my.sharepoint.com/personal/mo-marten_lofoten_nu/Documents/"/>
    </mc:Choice>
  </mc:AlternateContent>
  <xr:revisionPtr revIDLastSave="6" documentId="8_{404B84BC-8491-4AF5-9635-1589C0D9A4FD}" xr6:coauthVersionLast="47" xr6:coauthVersionMax="47" xr10:uidLastSave="{FB5D24C1-43F9-4559-9DE8-5F4A043B908F}"/>
  <bookViews>
    <workbookView xWindow="-98" yWindow="-98" windowWidth="28996" windowHeight="15675" xr2:uid="{00000000-000D-0000-FFFF-FFFF00000000}"/>
  </bookViews>
  <sheets>
    <sheet name="Alle gebyrer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7" i="18" l="1"/>
  <c r="I416" i="18"/>
  <c r="I415" i="18"/>
  <c r="I414" i="18"/>
  <c r="I413" i="18"/>
  <c r="I412" i="18"/>
  <c r="I411" i="18"/>
  <c r="I410" i="18"/>
  <c r="I409" i="18"/>
  <c r="I33" i="18"/>
  <c r="I28" i="18"/>
  <c r="I237" i="18"/>
  <c r="I88" i="18" l="1"/>
  <c r="I89" i="18"/>
  <c r="I90" i="18"/>
  <c r="I91" i="18"/>
  <c r="I98" i="18"/>
  <c r="I99" i="18"/>
  <c r="I105" i="18"/>
  <c r="I106" i="18"/>
  <c r="I131" i="18"/>
  <c r="I154" i="18"/>
  <c r="I160" i="18"/>
  <c r="I196" i="18"/>
  <c r="I197" i="18"/>
  <c r="I198" i="18"/>
  <c r="I199" i="18"/>
  <c r="I200" i="18"/>
  <c r="I201" i="18"/>
  <c r="I202" i="18"/>
  <c r="I203" i="18"/>
  <c r="I204" i="18"/>
  <c r="I205" i="18"/>
  <c r="I206" i="18"/>
  <c r="I207" i="18"/>
  <c r="I208" i="18"/>
  <c r="I209" i="18"/>
  <c r="I210" i="18"/>
  <c r="I211" i="18"/>
  <c r="I212" i="18"/>
  <c r="I213" i="18"/>
  <c r="I214" i="18"/>
  <c r="I215" i="18"/>
  <c r="I228" i="18"/>
  <c r="I229" i="18"/>
  <c r="I230" i="18"/>
  <c r="I235" i="18"/>
  <c r="I260" i="18"/>
  <c r="I269" i="18"/>
  <c r="I296" i="18"/>
  <c r="I297" i="18"/>
  <c r="I298" i="18"/>
  <c r="I299" i="18"/>
  <c r="I336" i="18"/>
  <c r="I337" i="18"/>
  <c r="I341" i="18"/>
  <c r="I346" i="18"/>
  <c r="I371" i="18"/>
  <c r="I372" i="18"/>
  <c r="I375" i="18"/>
  <c r="I376" i="18"/>
  <c r="I380" i="18"/>
  <c r="I381" i="18"/>
  <c r="I386" i="18"/>
  <c r="I424" i="18"/>
  <c r="I425" i="18"/>
  <c r="I426" i="18"/>
  <c r="I427" i="18"/>
  <c r="I481" i="18"/>
  <c r="I482" i="18"/>
  <c r="I22" i="18"/>
  <c r="H33" i="18"/>
  <c r="H34" i="18"/>
  <c r="H28" i="18"/>
  <c r="H29" i="18"/>
  <c r="F15" i="18"/>
  <c r="F16" i="18"/>
  <c r="F17" i="18"/>
  <c r="F18" i="18"/>
  <c r="F51" i="18"/>
  <c r="G51" i="18" s="1"/>
  <c r="H51" i="18" s="1"/>
  <c r="I51" i="18" s="1"/>
  <c r="F52" i="18"/>
  <c r="G52" i="18" s="1"/>
  <c r="H52" i="18" s="1"/>
  <c r="I52" i="18" s="1"/>
  <c r="F53" i="18"/>
  <c r="G53" i="18" s="1"/>
  <c r="H53" i="18" s="1"/>
  <c r="I53" i="18" s="1"/>
  <c r="F54" i="18"/>
  <c r="F55" i="18"/>
  <c r="F56" i="18"/>
  <c r="G56" i="18" s="1"/>
  <c r="H56" i="18" s="1"/>
  <c r="I56" i="18" s="1"/>
  <c r="F63" i="18"/>
  <c r="G63" i="18" s="1"/>
  <c r="H63" i="18" s="1"/>
  <c r="I63" i="18" s="1"/>
  <c r="F64" i="18"/>
  <c r="G64" i="18" s="1"/>
  <c r="H64" i="18" s="1"/>
  <c r="I64" i="18" s="1"/>
  <c r="F65" i="18"/>
  <c r="G65" i="18" s="1"/>
  <c r="H65" i="18" s="1"/>
  <c r="I65" i="18" s="1"/>
  <c r="F66" i="18"/>
  <c r="G66" i="18" s="1"/>
  <c r="H66" i="18" s="1"/>
  <c r="I66" i="18" s="1"/>
  <c r="F67" i="18"/>
  <c r="G67" i="18" s="1"/>
  <c r="H67" i="18" s="1"/>
  <c r="I67" i="18" s="1"/>
  <c r="F69" i="18"/>
  <c r="G69" i="18" s="1"/>
  <c r="H69" i="18" s="1"/>
  <c r="I69" i="18" s="1"/>
  <c r="F78" i="18"/>
  <c r="G78" i="18" s="1"/>
  <c r="H78" i="18" s="1"/>
  <c r="I78" i="18" s="1"/>
  <c r="F79" i="18"/>
  <c r="G79" i="18" s="1"/>
  <c r="H79" i="18" s="1"/>
  <c r="I79" i="18" s="1"/>
  <c r="F85" i="18"/>
  <c r="G85" i="18" s="1"/>
  <c r="H85" i="18" s="1"/>
  <c r="I85" i="18" s="1"/>
  <c r="F124" i="18"/>
  <c r="G124" i="18" s="1"/>
  <c r="H124" i="18" s="1"/>
  <c r="I124" i="18" s="1"/>
  <c r="F125" i="18"/>
  <c r="G125" i="18" s="1"/>
  <c r="H125" i="18" s="1"/>
  <c r="I125" i="18" s="1"/>
  <c r="F126" i="18"/>
  <c r="G126" i="18" s="1"/>
  <c r="H126" i="18" s="1"/>
  <c r="I126" i="18" s="1"/>
  <c r="F132" i="18"/>
  <c r="G132" i="18" s="1"/>
  <c r="H132" i="18" s="1"/>
  <c r="I132" i="18" s="1"/>
  <c r="F133" i="18"/>
  <c r="G133" i="18" s="1"/>
  <c r="H133" i="18" s="1"/>
  <c r="I133" i="18" s="1"/>
  <c r="F153" i="18"/>
  <c r="G153" i="18" s="1"/>
  <c r="H153" i="18" s="1"/>
  <c r="I153" i="18" s="1"/>
  <c r="F170" i="18"/>
  <c r="H170" i="18" s="1"/>
  <c r="I170" i="18" s="1"/>
  <c r="F171" i="18"/>
  <c r="F172" i="18"/>
  <c r="G172" i="18" s="1"/>
  <c r="H172" i="18" s="1"/>
  <c r="I172" i="18" s="1"/>
  <c r="F173" i="18"/>
  <c r="G173" i="18" s="1"/>
  <c r="H173" i="18" s="1"/>
  <c r="I173" i="18" s="1"/>
  <c r="F174" i="18"/>
  <c r="G174" i="18" s="1"/>
  <c r="H174" i="18" s="1"/>
  <c r="I174" i="18" s="1"/>
  <c r="F181" i="18"/>
  <c r="G181" i="18" s="1"/>
  <c r="H181" i="18" s="1"/>
  <c r="I181" i="18" s="1"/>
  <c r="F194" i="18"/>
  <c r="G194" i="18" s="1"/>
  <c r="H194" i="18" s="1"/>
  <c r="I194" i="18" s="1"/>
  <c r="F195" i="18"/>
  <c r="G195" i="18" s="1"/>
  <c r="H195" i="18" s="1"/>
  <c r="I195" i="18" s="1"/>
  <c r="F216" i="18"/>
  <c r="F224" i="18"/>
  <c r="G224" i="18" s="1"/>
  <c r="H224" i="18" s="1"/>
  <c r="I224" i="18" s="1"/>
  <c r="F228" i="18"/>
  <c r="G228" i="18" s="1"/>
  <c r="F236" i="18"/>
  <c r="G236" i="18" s="1"/>
  <c r="H236" i="18" s="1"/>
  <c r="I236" i="18" s="1"/>
  <c r="F239" i="18"/>
  <c r="G239" i="18" s="1"/>
  <c r="H239" i="18" s="1"/>
  <c r="I239" i="18" s="1"/>
  <c r="F240" i="18"/>
  <c r="G240" i="18" s="1"/>
  <c r="H240" i="18" s="1"/>
  <c r="I240" i="18" s="1"/>
  <c r="F241" i="18"/>
  <c r="G241" i="18" s="1"/>
  <c r="H241" i="18" s="1"/>
  <c r="I241" i="18" s="1"/>
  <c r="F242" i="18"/>
  <c r="G242" i="18" s="1"/>
  <c r="H242" i="18" s="1"/>
  <c r="I242" i="18" s="1"/>
  <c r="F244" i="18"/>
  <c r="G244" i="18" s="1"/>
  <c r="H244" i="18" s="1"/>
  <c r="I244" i="18" s="1"/>
  <c r="F245" i="18"/>
  <c r="G245" i="18" s="1"/>
  <c r="H245" i="18" s="1"/>
  <c r="I245" i="18" s="1"/>
  <c r="F247" i="18"/>
  <c r="G247" i="18" s="1"/>
  <c r="H247" i="18" s="1"/>
  <c r="I247" i="18" s="1"/>
  <c r="F248" i="18"/>
  <c r="G248" i="18" s="1"/>
  <c r="H248" i="18" s="1"/>
  <c r="I248" i="18" s="1"/>
  <c r="F250" i="18"/>
  <c r="G250" i="18" s="1"/>
  <c r="H250" i="18" s="1"/>
  <c r="I250" i="18" s="1"/>
  <c r="F251" i="18"/>
  <c r="G251" i="18" s="1"/>
  <c r="H251" i="18" s="1"/>
  <c r="I251" i="18" s="1"/>
  <c r="F253" i="18"/>
  <c r="G253" i="18" s="1"/>
  <c r="H253" i="18" s="1"/>
  <c r="I253" i="18" s="1"/>
  <c r="F254" i="18"/>
  <c r="G254" i="18" s="1"/>
  <c r="H254" i="18" s="1"/>
  <c r="I254" i="18" s="1"/>
  <c r="F256" i="18"/>
  <c r="G256" i="18" s="1"/>
  <c r="H256" i="18" s="1"/>
  <c r="I256" i="18" s="1"/>
  <c r="F261" i="18"/>
  <c r="G261" i="18" s="1"/>
  <c r="H261" i="18" s="1"/>
  <c r="I261" i="18" s="1"/>
  <c r="F264" i="18"/>
  <c r="G264" i="18" s="1"/>
  <c r="H264" i="18" s="1"/>
  <c r="I264" i="18" s="1"/>
  <c r="F265" i="18"/>
  <c r="G265" i="18" s="1"/>
  <c r="H265" i="18" s="1"/>
  <c r="I265" i="18" s="1"/>
  <c r="F266" i="18"/>
  <c r="G266" i="18" s="1"/>
  <c r="H266" i="18" s="1"/>
  <c r="I266" i="18" s="1"/>
  <c r="F268" i="18"/>
  <c r="G268" i="18" s="1"/>
  <c r="H268" i="18" s="1"/>
  <c r="I268" i="18" s="1"/>
  <c r="F272" i="18"/>
  <c r="G272" i="18" s="1"/>
  <c r="H272" i="18" s="1"/>
  <c r="I272" i="18" s="1"/>
  <c r="F273" i="18"/>
  <c r="G273" i="18" s="1"/>
  <c r="H273" i="18" s="1"/>
  <c r="I273" i="18" s="1"/>
  <c r="F280" i="18"/>
  <c r="F281" i="18"/>
  <c r="F282" i="18"/>
  <c r="F284" i="18"/>
  <c r="F285" i="18"/>
  <c r="F286" i="18"/>
  <c r="F336" i="18"/>
  <c r="F337" i="18"/>
  <c r="F341" i="18"/>
  <c r="G341" i="18" s="1"/>
  <c r="F352" i="18"/>
  <c r="G352" i="18" s="1"/>
  <c r="H352" i="18" s="1"/>
  <c r="I352" i="18" s="1"/>
  <c r="F353" i="18"/>
  <c r="G353" i="18" s="1"/>
  <c r="H353" i="18" s="1"/>
  <c r="I353" i="18" s="1"/>
  <c r="F354" i="18"/>
  <c r="F356" i="18"/>
  <c r="F358" i="18"/>
  <c r="G358" i="18" s="1"/>
  <c r="H358" i="18" s="1"/>
  <c r="I358" i="18" s="1"/>
  <c r="F359" i="18"/>
  <c r="G359" i="18" s="1"/>
  <c r="H359" i="18" s="1"/>
  <c r="I359" i="18" s="1"/>
  <c r="H32" i="18"/>
  <c r="H24" i="18"/>
  <c r="H23" i="18"/>
  <c r="H394" i="18"/>
  <c r="I394" i="18" s="1"/>
  <c r="H18" i="18"/>
  <c r="I18" i="18" s="1"/>
  <c r="H17" i="18"/>
  <c r="I17" i="18" s="1"/>
  <c r="H16" i="18"/>
  <c r="I16" i="18" s="1"/>
  <c r="H15" i="18"/>
  <c r="I15" i="18" s="1"/>
  <c r="H42" i="18"/>
  <c r="I42" i="18" s="1"/>
  <c r="H25" i="18"/>
  <c r="I25" i="18" s="1"/>
  <c r="H54" i="18"/>
  <c r="I54" i="18" s="1"/>
  <c r="H55" i="18"/>
  <c r="I55" i="18" s="1"/>
  <c r="H68" i="18"/>
  <c r="I68" i="18" s="1"/>
  <c r="E92" i="18"/>
  <c r="G93" i="18"/>
  <c r="G94" i="18"/>
  <c r="H94" i="18" s="1"/>
  <c r="I94" i="18" s="1"/>
  <c r="E95" i="18"/>
  <c r="G96" i="18"/>
  <c r="G97" i="18"/>
  <c r="G99" i="18"/>
  <c r="G100" i="18"/>
  <c r="E101" i="18"/>
  <c r="E102" i="18"/>
  <c r="G103" i="18"/>
  <c r="G104" i="18"/>
  <c r="G106" i="18"/>
  <c r="G107" i="18"/>
  <c r="G108" i="18"/>
  <c r="G109" i="18"/>
  <c r="E110" i="18"/>
  <c r="E111" i="18"/>
  <c r="E130" i="18"/>
  <c r="E131" i="18"/>
  <c r="E132" i="18"/>
  <c r="F136" i="18" s="1"/>
  <c r="E133" i="18"/>
  <c r="F137" i="18" s="1"/>
  <c r="E134" i="18"/>
  <c r="E135" i="18"/>
  <c r="E136" i="18"/>
  <c r="E137" i="18"/>
  <c r="F141" i="18" s="1"/>
  <c r="E138" i="18"/>
  <c r="G151" i="18"/>
  <c r="G152" i="18"/>
  <c r="G155" i="18"/>
  <c r="G157" i="18"/>
  <c r="G159" i="18"/>
  <c r="G160" i="18"/>
  <c r="G161" i="18"/>
  <c r="G162" i="18"/>
  <c r="G163" i="18"/>
  <c r="G164" i="18"/>
  <c r="G166" i="18"/>
  <c r="D191" i="18"/>
  <c r="E191" i="18" s="1"/>
  <c r="F191" i="18" s="1"/>
  <c r="H191" i="18"/>
  <c r="I191" i="18" s="1"/>
  <c r="D192" i="18"/>
  <c r="E192" i="18" s="1"/>
  <c r="F192" i="18" s="1"/>
  <c r="H192" i="18"/>
  <c r="I192" i="18" s="1"/>
  <c r="D193" i="18"/>
  <c r="E193" i="18" s="1"/>
  <c r="F193" i="18" s="1"/>
  <c r="H193" i="18"/>
  <c r="I193" i="18" s="1"/>
  <c r="D199" i="18"/>
  <c r="E199" i="18" s="1"/>
  <c r="D200" i="18"/>
  <c r="E200" i="18" s="1"/>
  <c r="D201" i="18"/>
  <c r="E201" i="18" s="1"/>
  <c r="D202" i="18"/>
  <c r="E202" i="18" s="1"/>
  <c r="D203" i="18"/>
  <c r="E203" i="18" s="1"/>
  <c r="D204" i="18"/>
  <c r="E204" i="18" s="1"/>
  <c r="D208" i="18"/>
  <c r="E208" i="18" s="1"/>
  <c r="D209" i="18"/>
  <c r="E209" i="18" s="1"/>
  <c r="D210" i="18"/>
  <c r="E210" i="18" s="1"/>
  <c r="D211" i="18"/>
  <c r="E211" i="18" s="1"/>
  <c r="D212" i="18"/>
  <c r="E212" i="18" s="1"/>
  <c r="D213" i="18"/>
  <c r="E213" i="18" s="1"/>
  <c r="H216" i="18"/>
  <c r="H217" i="18"/>
  <c r="I217" i="18" s="1"/>
  <c r="H218" i="18"/>
  <c r="I218" i="18" s="1"/>
  <c r="G223" i="18"/>
  <c r="H223" i="18" s="1"/>
  <c r="I223" i="18" s="1"/>
  <c r="G234" i="18"/>
  <c r="H234" i="18" s="1"/>
  <c r="I234" i="18" s="1"/>
  <c r="G262" i="18"/>
  <c r="H262" i="18" s="1"/>
  <c r="I262" i="18" s="1"/>
  <c r="G263" i="18"/>
  <c r="H263" i="18" s="1"/>
  <c r="I263" i="18" s="1"/>
  <c r="G267" i="18"/>
  <c r="H267" i="18" s="1"/>
  <c r="I267" i="18" s="1"/>
  <c r="H292" i="18"/>
  <c r="I292" i="18" s="1"/>
  <c r="H293" i="18"/>
  <c r="I293" i="18" s="1"/>
  <c r="H294" i="18"/>
  <c r="I294" i="18" s="1"/>
  <c r="H295" i="18"/>
  <c r="I295" i="18" s="1"/>
  <c r="E298" i="18"/>
  <c r="E299" i="18"/>
  <c r="H304" i="18"/>
  <c r="G345" i="18"/>
  <c r="H345" i="18" s="1"/>
  <c r="I345" i="18" s="1"/>
  <c r="G349" i="18"/>
  <c r="H349" i="18" s="1"/>
  <c r="I349" i="18" s="1"/>
  <c r="G350" i="18"/>
  <c r="H350" i="18" s="1"/>
  <c r="I350" i="18" s="1"/>
  <c r="G355" i="18"/>
  <c r="H355" i="18" s="1"/>
  <c r="I355" i="18" s="1"/>
  <c r="G370" i="18"/>
  <c r="H370" i="18" s="1"/>
  <c r="I370" i="18" s="1"/>
  <c r="G171" i="18" l="1"/>
  <c r="H171" i="18" s="1"/>
  <c r="I171" i="18" s="1"/>
  <c r="F135" i="18"/>
  <c r="G135" i="18" s="1"/>
  <c r="H135" i="18" s="1"/>
  <c r="I135" i="18" s="1"/>
  <c r="F134" i="18"/>
  <c r="G134" i="18" s="1"/>
  <c r="H134" i="18" s="1"/>
  <c r="I134" i="18" s="1"/>
  <c r="F142" i="18"/>
  <c r="G142" i="18" s="1"/>
  <c r="H142" i="18" s="1"/>
  <c r="I142" i="18" s="1"/>
  <c r="G141" i="18"/>
  <c r="H141" i="18" s="1"/>
  <c r="I141" i="18" s="1"/>
  <c r="F140" i="18"/>
  <c r="G140" i="18" s="1"/>
  <c r="H140" i="18" s="1"/>
  <c r="I140" i="18" s="1"/>
  <c r="F115" i="18"/>
  <c r="G115" i="18" s="1"/>
  <c r="H115" i="18" s="1"/>
  <c r="I115" i="18" s="1"/>
  <c r="G137" i="18"/>
  <c r="H137" i="18" s="1"/>
  <c r="I137" i="18" s="1"/>
  <c r="F139" i="18"/>
  <c r="G139" i="18" s="1"/>
  <c r="H139" i="18" s="1"/>
  <c r="I139" i="18" s="1"/>
  <c r="F114" i="18"/>
  <c r="G114" i="18" s="1"/>
  <c r="H114" i="18" s="1"/>
  <c r="I114" i="18" s="1"/>
  <c r="F138" i="18"/>
  <c r="G138" i="18" s="1"/>
  <c r="H138" i="18" s="1"/>
  <c r="I138" i="18" s="1"/>
  <c r="F92" i="18"/>
  <c r="G92" i="18" s="1"/>
  <c r="H92" i="18" s="1"/>
  <c r="I92" i="18" s="1"/>
  <c r="G136" i="18"/>
  <c r="H136" i="18" s="1"/>
  <c r="I136" i="18" s="1"/>
</calcChain>
</file>

<file path=xl/sharedStrings.xml><?xml version="1.0" encoding="utf-8"?>
<sst xmlns="http://schemas.openxmlformats.org/spreadsheetml/2006/main" count="564" uniqueCount="409">
  <si>
    <t>Pris 2023</t>
  </si>
  <si>
    <t>Pris 2024</t>
  </si>
  <si>
    <t>pris 2025</t>
  </si>
  <si>
    <t xml:space="preserve"> </t>
  </si>
  <si>
    <t>Gjelder med virkning fra  1. januar 2025</t>
  </si>
  <si>
    <t>Pris 2020</t>
  </si>
  <si>
    <t>Pris 2021</t>
  </si>
  <si>
    <t>Pris 2022</t>
  </si>
  <si>
    <t xml:space="preserve">A1. REINE VANNVERK </t>
  </si>
  <si>
    <t xml:space="preserve">I henhold til forskrift for vann- og avløpsbebyr vedtatt i KS 15.02.2021 i sak 01/21 </t>
  </si>
  <si>
    <t>TILKNYTNINGSGEBYR (§ 8-2)</t>
  </si>
  <si>
    <t>Boligeiendom pr boenhet</t>
  </si>
  <si>
    <t>Fritidseiendom pr bygg/rorbu</t>
  </si>
  <si>
    <t>Næringseiendom pr bruksenhet</t>
  </si>
  <si>
    <t>Kobinasjonseiendom - pr hver av delene ovenfor</t>
  </si>
  <si>
    <t>Årsgebyr vann</t>
  </si>
  <si>
    <t xml:space="preserve">Abonnementsgebyr  </t>
  </si>
  <si>
    <t>Abonnementsgebyr (§ 9-3)</t>
  </si>
  <si>
    <t>For bolig, fritidsbolig, borettslag og sameie pr. abonnement</t>
  </si>
  <si>
    <t>For reiseliv/hotell pr abonnement</t>
  </si>
  <si>
    <t>Pr boenhet</t>
  </si>
  <si>
    <t xml:space="preserve">Forbruksgebyr vann (§ 9-4) </t>
  </si>
  <si>
    <t>Stipulert forbruk etter bygningens bruksareal - (1,3 m3 pr. m2 bruksareal) pr m2</t>
  </si>
  <si>
    <t>Målt med vannmåler - beløp pr m3</t>
  </si>
  <si>
    <t xml:space="preserve">A2. Årsgebyr avløp </t>
  </si>
  <si>
    <t xml:space="preserve">Abonnementsgebyr </t>
  </si>
  <si>
    <t>Forbruksgebyr avløp bygningens bruksareal (1,3 pr. m3 bruksareal) pr m2</t>
  </si>
  <si>
    <t>Forbruksgebyr målt pr m3</t>
  </si>
  <si>
    <t>Gebyrreduksjon (§9-8)</t>
  </si>
  <si>
    <t>Ved målt forbruk - ingen gebyrreduksjon</t>
  </si>
  <si>
    <t>Stipulert forbruk - reduksjon pr dag i forhold til stipulert årsforbruk</t>
  </si>
  <si>
    <t>1/365</t>
  </si>
  <si>
    <r>
      <rPr>
        <b/>
        <sz val="11"/>
        <rFont val="Calibri"/>
        <family val="1"/>
      </rPr>
      <t>Vannmåler (§ 10)</t>
    </r>
  </si>
  <si>
    <r>
      <rPr>
        <sz val="11"/>
        <rFont val="Calibri"/>
        <family val="1"/>
      </rPr>
      <t>Leie av vannmåler pr. år er 10 % av innkjøpspris pr. måler - gjelder eksisterende abonnenter</t>
    </r>
  </si>
  <si>
    <r>
      <rPr>
        <sz val="11"/>
        <rFont val="Calibri"/>
        <family val="1"/>
      </rPr>
      <t>Nye målere - innkjøp og montering bekostes av abonnenten</t>
    </r>
  </si>
  <si>
    <t>A3 FEIING</t>
  </si>
  <si>
    <t>Feiegebyr</t>
  </si>
  <si>
    <t>A4. BORTFESTE AV KOMMUNALE GRUNNAREALER (nye avtaler)</t>
  </si>
  <si>
    <t xml:space="preserve">Punktfeste hytte, fritidshus o.l. - pr. stk. </t>
  </si>
  <si>
    <t xml:space="preserve">Punktfeste andre formål - pr. stk.  </t>
  </si>
  <si>
    <t>Bolig- og næringsformål (inkl. rorbu og kai) -m²</t>
  </si>
  <si>
    <t>Festeavgift for øvrige arealer (ikke opparbeidet) m² + et tillegg  på 6 % av opparbeidingskostnadene/refusjonskostnade7,5</t>
  </si>
  <si>
    <t>Festeavgift for øvrige arealer som er opparbeidet av kommunen - pr. m²</t>
  </si>
  <si>
    <t xml:space="preserve">Festeavgift Leira - pr. m² </t>
  </si>
  <si>
    <t>Festavtaler inngått før 1. januar 1970 justeres opp etter gjeldende "mulitplikator" etter</t>
  </si>
  <si>
    <t>forskriftene om forhøyelse av festeavgifter, og reguleres deretter etter Tomtefl. § 14</t>
  </si>
  <si>
    <t>A5. SALG AV AREALER  Pris pr. m²</t>
  </si>
  <si>
    <t xml:space="preserve">Rågrunn til boligformål og salg av tidligere festearealer til boligformål </t>
  </si>
  <si>
    <t>Rågrunn til næringsformål</t>
  </si>
  <si>
    <t xml:space="preserve">Rågrunn/sjøtomt til næringsformål </t>
  </si>
  <si>
    <t>Festearealer med sjøgrunn (rågrunn).</t>
  </si>
  <si>
    <t>Sjøtomt til næringsformål</t>
  </si>
  <si>
    <t>Næringstomt/industritomt</t>
  </si>
  <si>
    <t>Sjøgrunn/sjøtomt til fritidsformål</t>
  </si>
  <si>
    <t>Salg av øvrige arealer opparbeidet til boligformål og næringsformål beregnes slik:</t>
  </si>
  <si>
    <t xml:space="preserve">Pris rågrunn + opparbeidingskostnader(vei, vann og avløp) fordelt pr. m2.    </t>
  </si>
  <si>
    <t xml:space="preserve">Ved salg av arealer større enn 2 dekar fastsettes prisen i hvert tilfelle av formannskapet.  </t>
  </si>
  <si>
    <t>Kjøper/fester bærer alle kostnader til oppmåling og tinglysing.</t>
  </si>
  <si>
    <t xml:space="preserve">A6.LEIE AV OPPARBEIDET GRUNN  </t>
  </si>
  <si>
    <t>Opparbeidet grunn til næringsformål m2 pr år</t>
  </si>
  <si>
    <t>Kortidsleie av rågrunn som lagerområde</t>
  </si>
  <si>
    <t>Opparbeidet område = område hvor det er bygget vei, vann, avløp og eventuelt gatelyr.</t>
  </si>
  <si>
    <t>A8.HELIKOPTERLANDING</t>
  </si>
  <si>
    <t>Avgift pr. landing</t>
  </si>
  <si>
    <t xml:space="preserve">  </t>
  </si>
  <si>
    <t>G. KART</t>
  </si>
  <si>
    <t>G1. Situasjonskart/"meglerpakke"</t>
  </si>
  <si>
    <t>Pakkepris</t>
  </si>
  <si>
    <r>
      <rPr>
        <b/>
        <sz val="11"/>
        <rFont val="Calibri"/>
        <family val="1"/>
      </rPr>
      <t>G. KART</t>
    </r>
  </si>
  <si>
    <r>
      <rPr>
        <b/>
        <sz val="11"/>
        <rFont val="Calibri"/>
        <family val="1"/>
      </rPr>
      <t>G1. Situasjonskart/"meglerpakke"</t>
    </r>
  </si>
  <si>
    <t xml:space="preserve">Grunndata i digital form og med fullt ajourført innhold i SOSI format </t>
  </si>
  <si>
    <t>Grunndata - Hel plate</t>
  </si>
  <si>
    <t>Grunndata - Utsnitt</t>
  </si>
  <si>
    <t>G2. Bruk av kart i digital form - eiendomsdata</t>
  </si>
  <si>
    <t xml:space="preserve">Eiendomsdata i digital form og med fullt </t>
  </si>
  <si>
    <t>ajourført innhold i SOSI format</t>
  </si>
  <si>
    <t>Eiendomsdata - Hel plate</t>
  </si>
  <si>
    <t>Eiendomsdata - Utsnitt</t>
  </si>
  <si>
    <t xml:space="preserve">Dersom dataene ikke tilfredsstiller gitte standardkrav, kan det gjøres skjønnsmessig reduksjon i prisen, </t>
  </si>
  <si>
    <t>med inntil 25%.</t>
  </si>
  <si>
    <t>G3. Bruk av fastmerker</t>
  </si>
  <si>
    <t>Etablering av nye fastmerker</t>
  </si>
  <si>
    <t>1 punkt</t>
  </si>
  <si>
    <t>For flere punkt i samme område - pr. punkt</t>
  </si>
  <si>
    <t>Merverdiavgift</t>
  </si>
  <si>
    <t xml:space="preserve">Merverdiavgift beregnes ikke ved oppkreving av gebyrene, jfr. skattedirektørens rundskriv av 6.mars 1970 til skatteinspektørene. </t>
  </si>
  <si>
    <t>H1. Planavklaringsmøte med referat</t>
  </si>
  <si>
    <t>Basisgebyr - enkel sak</t>
  </si>
  <si>
    <t>Basisgebyr - mer omfattende sak</t>
  </si>
  <si>
    <t>Basisgebyr - komplisert sak</t>
  </si>
  <si>
    <t xml:space="preserve">Hvor det innen ett år kommer søknad om godkjenning i samme sak, skal saksgebyret reduseres med betalt </t>
  </si>
  <si>
    <t>H2. Privat forslag til reguleringsplan/bebyggelsesplan, eller endring av gjeldende bebyggelsesplan eller reguleringsplan gebyr for gjennomført planavklaringsmøte. (første møte).</t>
  </si>
  <si>
    <t>Basisgebyr - enkel sak *1</t>
  </si>
  <si>
    <t>Tillegg for rammeavklaring - enkelt sak</t>
  </si>
  <si>
    <t>Behandling konsekvensutredning</t>
  </si>
  <si>
    <t xml:space="preserve">Behandling av planprogram </t>
  </si>
  <si>
    <t>Tillegg for rammeavklaring- mer omfattende sak</t>
  </si>
  <si>
    <t>Tillegg for rammeavklaring - komplisert sak *2</t>
  </si>
  <si>
    <t>Tillegg for bearbeiding - enkel sak *1</t>
  </si>
  <si>
    <t>Tillegg for bearbeiding - mer omfattende sak</t>
  </si>
  <si>
    <t>Tillegg for bearbeiding - komplisert sak *2</t>
  </si>
  <si>
    <t>Det beregnes utgifter til oppstartsannonse og tilleggsgebyr på kr 1000.- pr annonse</t>
  </si>
  <si>
    <t xml:space="preserve">For bearbeiding av planforslag som ikke tilfredsstiller krav til utforming og innhold, jamfør veileder T 1226 "Reguleringsplan og bebyggelsesplan", eller planforslag som ikke leveres i henhold til plankontorets krav til digitalt format (SOSI-standard) kan det beregnes et tilleggsgebyr etter medgått tid. </t>
  </si>
  <si>
    <t>Omfatter et privat planforslag områder/saksfelt av stor offentlig interesse å få regulert, kan gebyret reduseres med 50 %. Avgjøres av Formannskap</t>
  </si>
  <si>
    <t>H.3.Fornyet søknad</t>
  </si>
  <si>
    <t>Dersom det innen ett år innsendes fornyet søknad for plan som ble nektet fremmet, skal det betales halvt basisgebyr og fulle tilleggsgebyr i forhold til rammeavklaring og bearbeiding dersom søknaden medfører behov for dette. Før gebyrberegningen blir utført, skal en fornyet søknad klassifiseres ut fra den situasjon denne  søknaden er i forhold til ovennevnte klassifiseringsregler.</t>
  </si>
  <si>
    <t>H.4. Søknad om endring av godkjent plan</t>
  </si>
  <si>
    <t>Klasse 1 -mindre vesentlige endringer</t>
  </si>
  <si>
    <t>Klasse 2 - vesentlige endringer uten innvendinger fra berørte parter</t>
  </si>
  <si>
    <t>Klasse 3 (vesentlige endring der det foreligger innsigelse/innvendinger): Basisgebyr som for ny sak (H.2)</t>
  </si>
  <si>
    <t xml:space="preserve">I tillegg kan det for alle klassene kreves gebyr etter H.1 for tilleggsarbeid. </t>
  </si>
  <si>
    <t>Plankartet skal leveres digitalt og i nasjonal godkjent SOSI-standard.</t>
  </si>
  <si>
    <t>H.5. Konsekvensutredning</t>
  </si>
  <si>
    <t xml:space="preserve">Hvor kommunen er godkjenningsmyndighet for søkers konsekvensutredninger </t>
  </si>
  <si>
    <t xml:space="preserve">(jf. vedlegg I og II i Forskriften om konsekvensutredninger etter plan- og bygningslovens kapittel VII-a ), </t>
  </si>
  <si>
    <t xml:space="preserve"> betales gebyr etter brukte timeverk og utgifter som kommunen måtte ha hatt til sakkyndig bistand</t>
  </si>
  <si>
    <t>Minstegebyr per utredet forhold: 20.000,-</t>
  </si>
  <si>
    <t>I. 1 Refusjonssaker</t>
  </si>
  <si>
    <t>Antall parter</t>
  </si>
  <si>
    <t>1 - 5 parter</t>
  </si>
  <si>
    <t>6 - 10 parter</t>
  </si>
  <si>
    <t>11 - 20 parter</t>
  </si>
  <si>
    <t>21 - 40 parter</t>
  </si>
  <si>
    <t>Over 41 parter</t>
  </si>
  <si>
    <t>Behandling av krav om refusjonsutligning i hht. PBL kapittel IX. Satsene tar utgangspunkt i antall parter. Med part forstås eier(e)/fester(e)av eiendom innenfor avgrensingen av refusjonspliktig areal og som er refusjonspliktig, jfr. PBL § 49.</t>
  </si>
  <si>
    <t>J. FELLES BESTEMMELSER</t>
  </si>
  <si>
    <t>Gebyr beregnet på grunnlag av medgått tid</t>
  </si>
  <si>
    <t>TIMEPRIS</t>
  </si>
  <si>
    <t>Denne inkluderer lønn, sosiale utgifter, samt bruk av nødvendig utstyr. Reiseutgifter etter statens satser kommer i tillegg.</t>
  </si>
  <si>
    <t xml:space="preserve">Oppmålingstekniske arbeider eller annet saksbehandlingsarbeide som ikke kan beregnes etter foranstående satser, eller som er å betrakte  som konsulentbistand, beregnes på grunnlag av medgåtte timeverk.  </t>
  </si>
  <si>
    <t>Gebyr beregnet på grunnlag av anvendt tid (I, pkt.1) er unntatt fra  dette.</t>
  </si>
  <si>
    <t>K. Kopiering</t>
  </si>
  <si>
    <t>Kopiering</t>
  </si>
  <si>
    <t>A3/A4 ensidig og tosidig</t>
  </si>
  <si>
    <t xml:space="preserve">A4 tosidig </t>
  </si>
  <si>
    <t xml:space="preserve">A3 ensidig </t>
  </si>
  <si>
    <t xml:space="preserve">A3 tosidig </t>
  </si>
  <si>
    <t>Laminering</t>
  </si>
  <si>
    <t>Kopi av målebrev/skjøter</t>
  </si>
  <si>
    <t>Utleie av stillas - type HAKI (leies ikke ut)</t>
  </si>
  <si>
    <t>Inntil 50 kvm - minimumspris inntil 1 uke</t>
  </si>
  <si>
    <t xml:space="preserve">Tillegg over 1 uke pr. hverdag  pr. km. </t>
  </si>
  <si>
    <t xml:space="preserve">Tillegg pr.hverdag pr. km </t>
  </si>
  <si>
    <t>Tillegg utover 50 kvm - pr. kvm</t>
  </si>
  <si>
    <t>Tillegg pr. hverdag utover 50 kvm - pr. kvm</t>
  </si>
  <si>
    <t>Leie av arbeidskraft/ monteringsleder - pr. time (ordinær arbeidstid 07:30 til 15:00)</t>
  </si>
  <si>
    <t>Utleie av utstyr (Leies ikke ut)</t>
  </si>
  <si>
    <t>Stakefjær pr. dag (leies ikke ut)</t>
  </si>
  <si>
    <t>Høytrykkspyler med stakeslange (leies ikke ut)</t>
  </si>
  <si>
    <t>Cobra (leies ikke ut)</t>
  </si>
  <si>
    <t xml:space="preserve">A3 og A4 </t>
  </si>
  <si>
    <t>Kopi og målebrev skjøte</t>
  </si>
  <si>
    <t>Diverse salg</t>
  </si>
  <si>
    <t>Salg av steinmasser pr. m3</t>
  </si>
  <si>
    <t>Kommune pins</t>
  </si>
  <si>
    <t>L. Vigsel</t>
  </si>
  <si>
    <t>Vigselsgebyr for kommunens innbyggere</t>
  </si>
  <si>
    <t>Gratis</t>
  </si>
  <si>
    <t>Vigselsgebyr for andre</t>
  </si>
  <si>
    <t xml:space="preserve">Vigselsgebyr Reinebringen, Einangen og Bunes </t>
  </si>
  <si>
    <t>Vigselsgebyr Glåpen</t>
  </si>
  <si>
    <t>M. Husleie i kommunale utleieboliger pr. mnd</t>
  </si>
  <si>
    <t xml:space="preserve">Idrettsveien 25 - Servicebolig Reine </t>
  </si>
  <si>
    <t>Idrettsveien 25 - Leie av fellesstue Servicebolig</t>
  </si>
  <si>
    <t>Fastsettes sentralt</t>
  </si>
  <si>
    <t xml:space="preserve">Svinnesveien 12 - Servicebolig Sørvågen  </t>
  </si>
  <si>
    <t>Munkhauan 74 - 1 soverom</t>
  </si>
  <si>
    <t>Munkhauan 76 - 1 soverom</t>
  </si>
  <si>
    <t>Munkhauan 92 - 2 soverom</t>
  </si>
  <si>
    <t>Munkhauan 94 - 2 soverom</t>
  </si>
  <si>
    <t>Svinnesveien 28 - 1 soverom</t>
  </si>
  <si>
    <t>Svinnesveien 28 - 2 soverom</t>
  </si>
  <si>
    <t>Moskenesveien 935 A - Hovedleilighet</t>
  </si>
  <si>
    <t>Moskenesveien 935 B - Kjellerleilighet</t>
  </si>
  <si>
    <t>Løktoddeveien 8</t>
  </si>
  <si>
    <t>Løktoddeveien 10</t>
  </si>
  <si>
    <t>Rostaddalen 9A</t>
  </si>
  <si>
    <t>Rostaddalen 9B</t>
  </si>
  <si>
    <t>Idrettsveien 23 - Eldrebolig Reine (4 leiligheter)</t>
  </si>
  <si>
    <t>Utleie skolebygg</t>
  </si>
  <si>
    <t>Betaling pr. utleie (à timepris/fast pris)</t>
  </si>
  <si>
    <t>Gym sal m/kantine + kjøkken</t>
  </si>
  <si>
    <t>Gym sal m/kantine - kjøkken</t>
  </si>
  <si>
    <t>Gym sal m/kjøkken</t>
  </si>
  <si>
    <t>Kantine + kjøkken</t>
  </si>
  <si>
    <t>Kjøkken</t>
  </si>
  <si>
    <t>Kantina</t>
  </si>
  <si>
    <t>Klassserom</t>
  </si>
  <si>
    <t>Utleie bare gymsal (barnebursdager)</t>
  </si>
  <si>
    <t>Renhold</t>
  </si>
  <si>
    <t>Assistanse av vaktmester</t>
  </si>
  <si>
    <t>Utleie gymsal og svømmebasseng</t>
  </si>
  <si>
    <t>Utleie gymsal timesats trening</t>
  </si>
  <si>
    <t>Svømmebassenget - leie pr. time</t>
  </si>
  <si>
    <t>Utleie av gymsal til folkehelserelaterte tiltak for kommunens innbyggere er gratis</t>
  </si>
  <si>
    <t xml:space="preserve">Renovasjons - Gebyr </t>
  </si>
  <si>
    <t>140 l. restavfallsdunk</t>
  </si>
  <si>
    <t>240 l. restavfallsdunk</t>
  </si>
  <si>
    <t>360 l. restavfallsdunk</t>
  </si>
  <si>
    <t>500 l. restavfallsdunk</t>
  </si>
  <si>
    <t>660 l. restavfallsdunk</t>
  </si>
  <si>
    <t>240 l. restavfallsdunk samarb.</t>
  </si>
  <si>
    <t>370 l. restavfallsdunk samarb.</t>
  </si>
  <si>
    <t>500 l. restavfallsdunk samarb.</t>
  </si>
  <si>
    <t>660 l. restavfallsdunk samarb.</t>
  </si>
  <si>
    <t>770 l. restavfallsdunk samarb.</t>
  </si>
  <si>
    <t>Nedgravd løsning</t>
  </si>
  <si>
    <t>Innkj.geb.nedgravd løsning (forutsetning gjelder)</t>
  </si>
  <si>
    <t>LAS</t>
  </si>
  <si>
    <t xml:space="preserve">Rabatter renovasjon pr. år </t>
  </si>
  <si>
    <t>Maksimal rabatt pr. år</t>
  </si>
  <si>
    <t>Hjemmekompostering</t>
  </si>
  <si>
    <t>Rabatt v/samarbeid</t>
  </si>
  <si>
    <t>Slamgebyr</t>
  </si>
  <si>
    <t>Fritidsbolig-  tømming hvert 4. år</t>
  </si>
  <si>
    <t>Helårsbolig - tømming hvert 2. år</t>
  </si>
  <si>
    <t>Helårsbolig - tømming hvert år</t>
  </si>
  <si>
    <t>Nødtømming fritisbolig (utenom ordinær tur)</t>
  </si>
  <si>
    <t>Utgår</t>
  </si>
  <si>
    <t>Nødtømming helårsbolig (utenom ordinær tur)</t>
  </si>
  <si>
    <r>
      <t xml:space="preserve">Reine sentrum </t>
    </r>
    <r>
      <rPr>
        <sz val="11"/>
        <color rgb="FF000000"/>
        <rFont val="Calibri"/>
        <family val="2"/>
        <scheme val="minor"/>
      </rPr>
      <t xml:space="preserve"> </t>
    </r>
  </si>
  <si>
    <t>Parkering Reine sentrum personbil mellom kl. 08.00-15.00</t>
  </si>
  <si>
    <t>Parkering Reine sentrum personbil mellom kl. 15.00-08.00</t>
  </si>
  <si>
    <t>(parkering tillatt 2 timer - avgiftsfritt 30 min)</t>
  </si>
  <si>
    <t>HC parkering  (pr time)</t>
  </si>
  <si>
    <t>Reine ytre havn og Sørvågen skole</t>
  </si>
  <si>
    <t>OPPVEKST OG KULTUR</t>
  </si>
  <si>
    <t>Søskenmoderasjon 100 % for tredje barn eller flere</t>
  </si>
  <si>
    <t xml:space="preserve">Matpenger 100% pr.mnd </t>
  </si>
  <si>
    <t>Matpenger pr.mnd redusert plass</t>
  </si>
  <si>
    <t>Redusert foreldrebetaling kan søkes om.</t>
  </si>
  <si>
    <t>Skolefritidsordning pr. mnd 100%</t>
  </si>
  <si>
    <t>Skolefritidsordning pr. mnd 50%</t>
  </si>
  <si>
    <t>Søskenmoderasjon SFO 30% for andre barn</t>
  </si>
  <si>
    <t>Søskenmoderasjon SFO 100% fra tredje barn og flere</t>
  </si>
  <si>
    <t>Pris pr. dag (enkelt dager)</t>
  </si>
  <si>
    <t>Utleie ungdomsklubb</t>
  </si>
  <si>
    <t>*Det innvilges 1 gratis prøvetime pr. skoleår</t>
  </si>
  <si>
    <t>Kunstklasse</t>
  </si>
  <si>
    <t>Barnekor 1-10 trinn</t>
  </si>
  <si>
    <t>Materialer kunstklasse</t>
  </si>
  <si>
    <t>Søskenmoderasjon</t>
  </si>
  <si>
    <t>https://lovdata.no/dokument/SF/forskrift/2011-12-16-1349</t>
  </si>
  <si>
    <t>Salg av mat</t>
  </si>
  <si>
    <t>Matombringing middag</t>
  </si>
  <si>
    <t>Pårørende/personal Frokost</t>
  </si>
  <si>
    <t>Pårørende/personal Middag</t>
  </si>
  <si>
    <t>Pårørende/personal Kvelds</t>
  </si>
  <si>
    <t>Avdeling C</t>
  </si>
  <si>
    <t>210-max1200</t>
  </si>
  <si>
    <t>215-1200</t>
  </si>
  <si>
    <t>Husleie Avd.C pr. døgn</t>
  </si>
  <si>
    <t>Husleie avd. Nordlys</t>
  </si>
  <si>
    <t>Annen utleie</t>
  </si>
  <si>
    <t>Trygghetsalarm pr. måned</t>
  </si>
  <si>
    <t>Pårørenderom - leie pr.døgn</t>
  </si>
  <si>
    <t>Leie av Albertstua (gjelder ikke for pasienter på sykehjem)</t>
  </si>
  <si>
    <t>Annen egenbetaling Jfr.forskrift egenandel kommunale tjenester</t>
  </si>
  <si>
    <t xml:space="preserve">Korttidsopphold pr. døgn </t>
  </si>
  <si>
    <t>Enkelt dag - eller nattopphold</t>
  </si>
  <si>
    <t xml:space="preserve">Egenandel ressurskrevende tjenester, inst. </t>
  </si>
  <si>
    <t>Praktisk bistand</t>
  </si>
  <si>
    <t>Praksisk bistand husstandens netto inntekt inntil 2 G</t>
  </si>
  <si>
    <t>Praktisk bistand husstandens netto inntekt, 2 G - 3 G</t>
  </si>
  <si>
    <t xml:space="preserve">Praktis bistand husstandens netto inntekt, 3 G - 4 G </t>
  </si>
  <si>
    <t xml:space="preserve">Praktis bistand husstandens netto inntekt, 4 G - 5 G </t>
  </si>
  <si>
    <t xml:space="preserve">Praktis bistand husstandens netto inntekt, over 5 G </t>
  </si>
  <si>
    <t>* settes lik statens maksimalsats</t>
  </si>
  <si>
    <t>Selvkost hjemmetjenesten (pr.time)</t>
  </si>
  <si>
    <t>Vaksiner (pris varierer ut fra type vaksine)</t>
  </si>
  <si>
    <t>Gebyr ambulerende skjenkjebevilgning</t>
  </si>
  <si>
    <t>Fastsettes i forskrift av alkoholholdig drikke</t>
  </si>
  <si>
    <t>Kunnskapsprøve salg/skjenkebevilling fastsettes sentralt.</t>
  </si>
  <si>
    <t>Etableringsprøven for servering pr. prøve</t>
  </si>
  <si>
    <t>Bevilgningsgebyr utgjør pr. år minimum (jfr.alkoholforskrift 11.12.1997)</t>
  </si>
  <si>
    <t>Bevilgningsgebyr salg</t>
  </si>
  <si>
    <t>Ambulerende skjenkebevilling/enkelt anledninger pr. stk</t>
  </si>
  <si>
    <r>
      <t>*  F</t>
    </r>
    <r>
      <rPr>
        <b/>
        <sz val="11"/>
        <color theme="1"/>
        <rFont val="Calibri"/>
        <family val="2"/>
        <scheme val="minor"/>
      </rPr>
      <t>astsettes sentralt</t>
    </r>
  </si>
  <si>
    <t>Kaivederlag (passasjerfartøy)</t>
  </si>
  <si>
    <t>For de første 300 BT</t>
  </si>
  <si>
    <t>1,88</t>
  </si>
  <si>
    <t>1,97</t>
  </si>
  <si>
    <t>For de neste 300 BT</t>
  </si>
  <si>
    <t>For de neste 600 BT</t>
  </si>
  <si>
    <t>1,55</t>
  </si>
  <si>
    <t>1,63</t>
  </si>
  <si>
    <t>For de neste 800 BT</t>
  </si>
  <si>
    <t>1,40</t>
  </si>
  <si>
    <t>1,47</t>
  </si>
  <si>
    <t>For de neste 1000 BT</t>
  </si>
  <si>
    <t>1,09</t>
  </si>
  <si>
    <t>1,14</t>
  </si>
  <si>
    <t>For de neste 2000 BT</t>
  </si>
  <si>
    <t>0,82</t>
  </si>
  <si>
    <t>0,86</t>
  </si>
  <si>
    <t>For de neste 5000 BT</t>
  </si>
  <si>
    <t>0,64</t>
  </si>
  <si>
    <t>0,67</t>
  </si>
  <si>
    <t>For de neste 10 000 BT</t>
  </si>
  <si>
    <t>0,69</t>
  </si>
  <si>
    <t>0,72</t>
  </si>
  <si>
    <t>For de neste 20 000 BT</t>
  </si>
  <si>
    <t>0,38</t>
  </si>
  <si>
    <t>0,40</t>
  </si>
  <si>
    <t>Kaivederlag (ikke passasjerførende fartøy)</t>
  </si>
  <si>
    <t>1,31</t>
  </si>
  <si>
    <t>1,37</t>
  </si>
  <si>
    <t>1,29</t>
  </si>
  <si>
    <t>1,35</t>
  </si>
  <si>
    <t>1,10</t>
  </si>
  <si>
    <t>1,15</t>
  </si>
  <si>
    <t>0,99</t>
  </si>
  <si>
    <t>1,04</t>
  </si>
  <si>
    <t>0,79</t>
  </si>
  <si>
    <t>0,83</t>
  </si>
  <si>
    <t>0,45</t>
  </si>
  <si>
    <t>0,47</t>
  </si>
  <si>
    <t>0,41</t>
  </si>
  <si>
    <t>0,43</t>
  </si>
  <si>
    <t>0,34</t>
  </si>
  <si>
    <t>0,36</t>
  </si>
  <si>
    <t>0,30</t>
  </si>
  <si>
    <t>0,31</t>
  </si>
  <si>
    <t>Minstesats yrkesfartøy inntil 15,00 meter og andre (per påbegynt døgn)</t>
  </si>
  <si>
    <t>Minstesats yrkesfartøy over 15,00 meter (per påbegynt døgn)</t>
  </si>
  <si>
    <t>Leie av kommunale kaier/flytebrygger</t>
  </si>
  <si>
    <t>Under 8 meter</t>
  </si>
  <si>
    <t>Per døgn</t>
  </si>
  <si>
    <t>Per måned</t>
  </si>
  <si>
    <t>Per kvartal</t>
  </si>
  <si>
    <t>Fra 8,1 meter til 11 meter</t>
  </si>
  <si>
    <t>Fra 11,1 meter til 15 meter</t>
  </si>
  <si>
    <t>Fra 15,1 meter til 21 meter</t>
  </si>
  <si>
    <t>Over 21 meter</t>
  </si>
  <si>
    <t>Strøm</t>
  </si>
  <si>
    <t>Forbruk av strøm per kWh</t>
  </si>
  <si>
    <t>Tilleggsleie for plass uten strømmåler</t>
  </si>
  <si>
    <t>ISPS vederlag</t>
  </si>
  <si>
    <t>Passasjerfartøy</t>
  </si>
  <si>
    <t>Andre fartøy</t>
  </si>
  <si>
    <t>Varevederlag</t>
  </si>
  <si>
    <t>Varevederlag per tonn</t>
  </si>
  <si>
    <t>33,00</t>
  </si>
  <si>
    <t>34,50</t>
  </si>
  <si>
    <t>Varevederlag per m3</t>
  </si>
  <si>
    <t>16,50</t>
  </si>
  <si>
    <t>17,30</t>
  </si>
  <si>
    <t>Leie av lagringsplass per kvm. per døgn</t>
  </si>
  <si>
    <t>5,25</t>
  </si>
  <si>
    <t>5,50</t>
  </si>
  <si>
    <t>Andre vederlag</t>
  </si>
  <si>
    <t>Vann</t>
  </si>
  <si>
    <t>Pris per m3 vann</t>
  </si>
  <si>
    <t>29,66</t>
  </si>
  <si>
    <t>31,08</t>
  </si>
  <si>
    <t>Pris per kWh</t>
  </si>
  <si>
    <t>1,38</t>
  </si>
  <si>
    <t>1,44</t>
  </si>
  <si>
    <t>Til/fra kobling og måleravlesing</t>
  </si>
  <si>
    <t>Leie av arbeidskraft</t>
  </si>
  <si>
    <t>Timesatser</t>
  </si>
  <si>
    <t>Ordinær time</t>
  </si>
  <si>
    <t>Overtid 50%</t>
  </si>
  <si>
    <t>Overtid 100%</t>
  </si>
  <si>
    <t>Høytid</t>
  </si>
  <si>
    <t>Saksbehandlingsgebyr</t>
  </si>
  <si>
    <t>Saksbehandlingsgebyr større tiltak</t>
  </si>
  <si>
    <t>Saksbehandlingsgebyr større tiltak med befaring</t>
  </si>
  <si>
    <t>Betalingsregulativ 2025 for Moskenes kommune</t>
  </si>
  <si>
    <t>Parkeringsavtale - Beboer/Pendlere (årskort)</t>
  </si>
  <si>
    <t>Parkeringsavtale - Beboer/Pendlere (halvårskort)</t>
  </si>
  <si>
    <t>HC parkering (hele døgnet)</t>
  </si>
  <si>
    <t>Parkeringsavtale - Beboer/Pendlere (månedskort)</t>
  </si>
  <si>
    <t>Parkeringsavtale - Næringsliv (årskort)</t>
  </si>
  <si>
    <t>Parkeringsavtale - Næringsliv (halvårskort)</t>
  </si>
  <si>
    <t>Parkeringsavtale - Næringsliv (månedskort)</t>
  </si>
  <si>
    <t>Parkeringsavtale - Avtaleparkering (årskort)</t>
  </si>
  <si>
    <t>Parkeringsavtale - Avtaleparkering (månedskort)</t>
  </si>
  <si>
    <t>Parkeringsavtale - Avtaleparkering (halvårskort)</t>
  </si>
  <si>
    <t>Årskort gjelder for hele kalenderår.</t>
  </si>
  <si>
    <t>Halvårskort gjelder fra dato til dato (6 måneder)</t>
  </si>
  <si>
    <t>Månedskort gjelder for hele kalendermåned.</t>
  </si>
  <si>
    <t>Parkering pr time hele døgnet alle kjøretøy (avgiftsfritt 30 min)</t>
  </si>
  <si>
    <t>Makspris døgn</t>
  </si>
  <si>
    <t>Redusert foreldrebetaling kan søkes om for elever i 1.-4. klasse</t>
  </si>
  <si>
    <t>Dans</t>
  </si>
  <si>
    <t>Musikikgruppe 1.-4. klasse</t>
  </si>
  <si>
    <t>Ukuleleklasse/gitar</t>
  </si>
  <si>
    <t>30 % for andre barn/eller flere aktiviteter.</t>
  </si>
  <si>
    <t xml:space="preserve"> 50 % for tredje barn eller flere aktiviteter.</t>
  </si>
  <si>
    <t xml:space="preserve">Full plass - pr. år kulturskole (individuelle timer piano, sang) </t>
  </si>
  <si>
    <t>Instrumentleie  pr. halvår</t>
  </si>
  <si>
    <t>Utleie piano pr. halvår</t>
  </si>
  <si>
    <t>Svinnesveien 12 - Servicebolig Sørvågen, utleie uten øvrige helsetjenester</t>
  </si>
  <si>
    <t>Satsene er oppjustert med kommunal deflator på 4.1 prosent.</t>
  </si>
  <si>
    <t>Alle oppgitte beløp er eksl. Mva.</t>
  </si>
  <si>
    <t>H. PLANSAKER</t>
  </si>
  <si>
    <t>Viser til priser og gebyrliste fra LAS for 2025: https://las-lofoten.no/renovasjonsgebyr/</t>
  </si>
  <si>
    <t xml:space="preserve">PARKERING </t>
  </si>
  <si>
    <t xml:space="preserve">Barnehage </t>
  </si>
  <si>
    <t xml:space="preserve">Barnehageplass 100% pr. mnd </t>
  </si>
  <si>
    <t xml:space="preserve">Barnehageplass 50 % plass (pr. mnd) </t>
  </si>
  <si>
    <t xml:space="preserve">Barnehageplass 60 % plass (pr. mnd) </t>
  </si>
  <si>
    <t xml:space="preserve">Søskenmoderasjon 30 % for andre barn </t>
  </si>
  <si>
    <t xml:space="preserve">Skolefritidsordning </t>
  </si>
  <si>
    <t>Havneregulativ vedtatt i KS SAK:</t>
  </si>
  <si>
    <t xml:space="preserve">Vedtatt av kommunestyret i sak KS 104/24 </t>
  </si>
  <si>
    <t xml:space="preserve"> HELSE OG OMSORGSETATEN </t>
  </si>
  <si>
    <t xml:space="preserve">Matpenger SFO pr. år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</si>
</sst>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&quot;kr&quot;\ #,##0_);[Red]\(&quot;kr&quot;\ #,##0\)"/>
    <numFmt numFmtId="166" formatCode="_(&quot;kr&quot;\ * #,##0_);_(&quot;kr&quot;\ * \(#,##0\);_(&quot;kr&quot;\ * &quot;-&quot;_);_(@_)"/>
    <numFmt numFmtId="167" formatCode="_-* #,##0_-;\-* #,##0_-;_-* &quot;-&quot;??_-;_-@_-"/>
    <numFmt numFmtId="168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5"/>
      <name val="Calibri"/>
      <family val="2"/>
    </font>
    <font>
      <sz val="11"/>
      <color theme="5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1"/>
    </font>
    <font>
      <b/>
      <sz val="11"/>
      <name val="Calibri"/>
      <family val="1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47">
    <xf numFmtId="0" fontId="0" fillId="0" borderId="0" xfId="0"/>
    <xf numFmtId="0" fontId="0" fillId="2" borderId="0" xfId="0" applyFill="1"/>
    <xf numFmtId="0" fontId="1" fillId="0" borderId="0" xfId="0" applyFont="1"/>
    <xf numFmtId="168" fontId="0" fillId="0" borderId="0" xfId="1" applyNumberFormat="1" applyFont="1"/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30" fillId="0" borderId="0" xfId="0" applyFont="1"/>
    <xf numFmtId="0" fontId="0" fillId="0" borderId="2" xfId="0" applyBorder="1" applyAlignment="1">
      <alignment wrapText="1"/>
    </xf>
    <xf numFmtId="0" fontId="0" fillId="0" borderId="2" xfId="0" applyBorder="1"/>
    <xf numFmtId="168" fontId="0" fillId="0" borderId="2" xfId="1" applyNumberFormat="1" applyFont="1" applyBorder="1"/>
    <xf numFmtId="0" fontId="2" fillId="5" borderId="2" xfId="0" applyFont="1" applyFill="1" applyBorder="1"/>
    <xf numFmtId="0" fontId="2" fillId="0" borderId="2" xfId="0" applyFont="1" applyBorder="1" applyAlignment="1">
      <alignment wrapText="1"/>
    </xf>
    <xf numFmtId="168" fontId="0" fillId="2" borderId="2" xfId="1" applyNumberFormat="1" applyFont="1" applyFill="1" applyBorder="1"/>
    <xf numFmtId="168" fontId="0" fillId="0" borderId="2" xfId="0" applyNumberFormat="1" applyBorder="1"/>
    <xf numFmtId="1" fontId="0" fillId="0" borderId="2" xfId="0" applyNumberFormat="1" applyBorder="1"/>
    <xf numFmtId="0" fontId="18" fillId="2" borderId="2" xfId="0" applyFont="1" applyFill="1" applyBorder="1" applyAlignment="1">
      <alignment wrapText="1"/>
    </xf>
    <xf numFmtId="0" fontId="5" fillId="2" borderId="2" xfId="0" applyFont="1" applyFill="1" applyBorder="1"/>
    <xf numFmtId="168" fontId="5" fillId="2" borderId="2" xfId="1" applyNumberFormat="1" applyFont="1" applyFill="1" applyBorder="1"/>
    <xf numFmtId="1" fontId="5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1" fontId="5" fillId="0" borderId="2" xfId="0" applyNumberFormat="1" applyFont="1" applyBorder="1"/>
    <xf numFmtId="0" fontId="0" fillId="2" borderId="2" xfId="0" applyFill="1" applyBorder="1"/>
    <xf numFmtId="0" fontId="5" fillId="0" borderId="2" xfId="0" applyFont="1" applyBorder="1"/>
    <xf numFmtId="2" fontId="5" fillId="2" borderId="2" xfId="0" applyNumberFormat="1" applyFont="1" applyFill="1" applyBorder="1"/>
    <xf numFmtId="2" fontId="5" fillId="0" borderId="2" xfId="0" applyNumberFormat="1" applyFont="1" applyBorder="1"/>
    <xf numFmtId="164" fontId="5" fillId="2" borderId="2" xfId="1" applyFont="1" applyFill="1" applyBorder="1"/>
    <xf numFmtId="164" fontId="0" fillId="0" borderId="2" xfId="1" applyFont="1" applyBorder="1"/>
    <xf numFmtId="2" fontId="0" fillId="2" borderId="2" xfId="0" applyNumberFormat="1" applyFill="1" applyBorder="1"/>
    <xf numFmtId="2" fontId="0" fillId="0" borderId="2" xfId="0" applyNumberFormat="1" applyBorder="1"/>
    <xf numFmtId="0" fontId="2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168" fontId="0" fillId="2" borderId="2" xfId="0" applyNumberFormat="1" applyFill="1" applyBorder="1"/>
    <xf numFmtId="0" fontId="0" fillId="0" borderId="2" xfId="0" applyBorder="1" applyAlignment="1">
      <alignment horizontal="right"/>
    </xf>
    <xf numFmtId="165" fontId="7" fillId="2" borderId="2" xfId="0" applyNumberFormat="1" applyFont="1" applyFill="1" applyBorder="1" applyAlignment="1">
      <alignment wrapText="1"/>
    </xf>
    <xf numFmtId="165" fontId="6" fillId="2" borderId="2" xfId="0" applyNumberFormat="1" applyFont="1" applyFill="1" applyBorder="1" applyAlignment="1">
      <alignment wrapText="1"/>
    </xf>
    <xf numFmtId="0" fontId="0" fillId="2" borderId="2" xfId="0" applyFill="1" applyBorder="1" applyAlignment="1">
      <alignment horizontal="right"/>
    </xf>
    <xf numFmtId="0" fontId="9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165" fontId="6" fillId="0" borderId="2" xfId="0" applyNumberFormat="1" applyFont="1" applyBorder="1" applyAlignment="1">
      <alignment horizontal="left" wrapText="1"/>
    </xf>
    <xf numFmtId="168" fontId="1" fillId="0" borderId="2" xfId="1" applyNumberFormat="1" applyFont="1" applyBorder="1"/>
    <xf numFmtId="0" fontId="5" fillId="0" borderId="2" xfId="0" applyFont="1" applyBorder="1" applyAlignment="1">
      <alignment horizontal="right"/>
    </xf>
    <xf numFmtId="168" fontId="5" fillId="0" borderId="2" xfId="1" applyNumberFormat="1" applyFont="1" applyFill="1" applyBorder="1"/>
    <xf numFmtId="168" fontId="5" fillId="0" borderId="2" xfId="0" applyNumberFormat="1" applyFont="1" applyBorder="1"/>
    <xf numFmtId="0" fontId="6" fillId="0" borderId="2" xfId="0" applyFont="1" applyBorder="1" applyAlignment="1">
      <alignment wrapText="1"/>
    </xf>
    <xf numFmtId="165" fontId="6" fillId="0" borderId="2" xfId="0" applyNumberFormat="1" applyFont="1" applyBorder="1" applyAlignment="1">
      <alignment wrapText="1"/>
    </xf>
    <xf numFmtId="168" fontId="0" fillId="0" borderId="2" xfId="1" applyNumberFormat="1" applyFont="1" applyFill="1" applyBorder="1"/>
    <xf numFmtId="165" fontId="7" fillId="2" borderId="2" xfId="0" applyNumberFormat="1" applyFont="1" applyFill="1" applyBorder="1" applyAlignment="1">
      <alignment horizontal="left" wrapText="1"/>
    </xf>
    <xf numFmtId="167" fontId="0" fillId="0" borderId="2" xfId="1" applyNumberFormat="1" applyFont="1" applyBorder="1" applyAlignment="1">
      <alignment horizontal="right"/>
    </xf>
    <xf numFmtId="165" fontId="7" fillId="3" borderId="2" xfId="0" applyNumberFormat="1" applyFont="1" applyFill="1" applyBorder="1" applyAlignment="1">
      <alignment wrapText="1"/>
    </xf>
    <xf numFmtId="0" fontId="6" fillId="0" borderId="2" xfId="0" applyFont="1" applyBorder="1" applyAlignment="1">
      <alignment vertical="center" wrapText="1"/>
    </xf>
    <xf numFmtId="167" fontId="0" fillId="0" borderId="2" xfId="1" applyNumberFormat="1" applyFont="1" applyBorder="1"/>
    <xf numFmtId="165" fontId="7" fillId="0" borderId="2" xfId="0" applyNumberFormat="1" applyFont="1" applyBorder="1" applyAlignment="1">
      <alignment wrapText="1"/>
    </xf>
    <xf numFmtId="168" fontId="0" fillId="6" borderId="2" xfId="1" applyNumberFormat="1" applyFont="1" applyFill="1" applyBorder="1"/>
    <xf numFmtId="168" fontId="16" fillId="6" borderId="2" xfId="1" applyNumberFormat="1" applyFont="1" applyFill="1" applyBorder="1"/>
    <xf numFmtId="168" fontId="0" fillId="6" borderId="2" xfId="0" applyNumberFormat="1" applyFill="1" applyBorder="1"/>
    <xf numFmtId="0" fontId="0" fillId="6" borderId="2" xfId="0" applyFill="1" applyBorder="1"/>
    <xf numFmtId="0" fontId="6" fillId="6" borderId="2" xfId="0" applyFont="1" applyFill="1" applyBorder="1" applyAlignment="1">
      <alignment wrapText="1"/>
    </xf>
    <xf numFmtId="0" fontId="0" fillId="6" borderId="2" xfId="0" applyFill="1" applyBorder="1" applyAlignment="1">
      <alignment horizontal="right"/>
    </xf>
    <xf numFmtId="165" fontId="15" fillId="6" borderId="2" xfId="0" applyNumberFormat="1" applyFont="1" applyFill="1" applyBorder="1" applyAlignment="1">
      <alignment wrapText="1"/>
    </xf>
    <xf numFmtId="0" fontId="16" fillId="6" borderId="2" xfId="0" applyFont="1" applyFill="1" applyBorder="1" applyAlignment="1">
      <alignment horizontal="right"/>
    </xf>
    <xf numFmtId="165" fontId="6" fillId="6" borderId="2" xfId="0" applyNumberFormat="1" applyFont="1" applyFill="1" applyBorder="1" applyAlignment="1">
      <alignment wrapText="1"/>
    </xf>
    <xf numFmtId="0" fontId="11" fillId="6" borderId="2" xfId="0" applyFont="1" applyFill="1" applyBorder="1" applyAlignment="1">
      <alignment wrapText="1"/>
    </xf>
    <xf numFmtId="0" fontId="7" fillId="6" borderId="2" xfId="0" applyFont="1" applyFill="1" applyBorder="1" applyAlignment="1">
      <alignment wrapText="1"/>
    </xf>
    <xf numFmtId="0" fontId="15" fillId="6" borderId="2" xfId="0" applyFont="1" applyFill="1" applyBorder="1" applyAlignment="1">
      <alignment wrapText="1"/>
    </xf>
    <xf numFmtId="0" fontId="14" fillId="6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2" borderId="2" xfId="0" applyFont="1" applyFill="1" applyBorder="1"/>
    <xf numFmtId="168" fontId="0" fillId="0" borderId="2" xfId="1" applyNumberFormat="1" applyFont="1" applyBorder="1" applyAlignment="1">
      <alignment wrapText="1"/>
    </xf>
    <xf numFmtId="3" fontId="0" fillId="0" borderId="2" xfId="1" applyNumberFormat="1" applyFont="1" applyFill="1" applyBorder="1"/>
    <xf numFmtId="168" fontId="17" fillId="0" borderId="2" xfId="1" applyNumberFormat="1" applyFont="1" applyBorder="1"/>
    <xf numFmtId="0" fontId="20" fillId="0" borderId="2" xfId="0" applyFont="1" applyBorder="1" applyAlignment="1">
      <alignment wrapText="1"/>
    </xf>
    <xf numFmtId="0" fontId="5" fillId="4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wrapText="1"/>
    </xf>
    <xf numFmtId="0" fontId="18" fillId="0" borderId="2" xfId="0" applyFont="1" applyBorder="1" applyAlignment="1">
      <alignment horizontal="center"/>
    </xf>
    <xf numFmtId="0" fontId="17" fillId="4" borderId="2" xfId="0" applyFont="1" applyFill="1" applyBorder="1"/>
    <xf numFmtId="0" fontId="18" fillId="0" borderId="2" xfId="0" applyFont="1" applyBorder="1" applyAlignment="1">
      <alignment wrapText="1"/>
    </xf>
    <xf numFmtId="0" fontId="17" fillId="0" borderId="2" xfId="0" applyFont="1" applyBorder="1"/>
    <xf numFmtId="0" fontId="5" fillId="0" borderId="2" xfId="0" applyFont="1" applyBorder="1" applyAlignment="1">
      <alignment wrapText="1"/>
    </xf>
    <xf numFmtId="168" fontId="0" fillId="0" borderId="2" xfId="0" applyNumberFormat="1" applyBorder="1" applyAlignment="1">
      <alignment horizontal="center"/>
    </xf>
    <xf numFmtId="0" fontId="20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8" fillId="4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wrapText="1"/>
    </xf>
    <xf numFmtId="3" fontId="0" fillId="0" borderId="2" xfId="0" applyNumberFormat="1" applyBorder="1"/>
    <xf numFmtId="0" fontId="17" fillId="0" borderId="2" xfId="0" applyFont="1" applyBorder="1" applyAlignment="1">
      <alignment wrapText="1"/>
    </xf>
    <xf numFmtId="9" fontId="5" fillId="0" borderId="2" xfId="0" applyNumberFormat="1" applyFont="1" applyBorder="1" applyAlignment="1">
      <alignment wrapText="1"/>
    </xf>
    <xf numFmtId="0" fontId="27" fillId="0" borderId="2" xfId="2" applyBorder="1"/>
    <xf numFmtId="0" fontId="4" fillId="0" borderId="2" xfId="0" applyFont="1" applyBorder="1"/>
    <xf numFmtId="168" fontId="0" fillId="2" borderId="2" xfId="1" applyNumberFormat="1" applyFont="1" applyFill="1" applyBorder="1" applyAlignment="1">
      <alignment wrapText="1"/>
    </xf>
    <xf numFmtId="3" fontId="0" fillId="2" borderId="2" xfId="1" applyNumberFormat="1" applyFont="1" applyFill="1" applyBorder="1"/>
    <xf numFmtId="0" fontId="6" fillId="0" borderId="2" xfId="0" applyFont="1" applyBorder="1" applyAlignment="1">
      <alignment horizontal="center"/>
    </xf>
    <xf numFmtId="168" fontId="26" fillId="0" borderId="2" xfId="1" applyNumberFormat="1" applyFont="1" applyBorder="1" applyAlignment="1">
      <alignment wrapText="1"/>
    </xf>
    <xf numFmtId="0" fontId="10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166" fontId="6" fillId="2" borderId="2" xfId="0" applyNumberFormat="1" applyFont="1" applyFill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8" fontId="0" fillId="0" borderId="2" xfId="1" applyNumberFormat="1" applyFont="1" applyBorder="1" applyAlignment="1">
      <alignment horizontal="right"/>
    </xf>
    <xf numFmtId="168" fontId="5" fillId="0" borderId="2" xfId="1" applyNumberFormat="1" applyFont="1" applyBorder="1" applyAlignment="1">
      <alignment horizontal="right"/>
    </xf>
    <xf numFmtId="0" fontId="31" fillId="0" borderId="2" xfId="0" applyFont="1" applyBorder="1" applyAlignment="1">
      <alignment wrapText="1"/>
    </xf>
    <xf numFmtId="166" fontId="7" fillId="0" borderId="2" xfId="0" applyNumberFormat="1" applyFont="1" applyBorder="1" applyAlignment="1">
      <alignment horizontal="center"/>
    </xf>
    <xf numFmtId="168" fontId="26" fillId="0" borderId="2" xfId="1" applyNumberFormat="1" applyFont="1" applyBorder="1" applyAlignment="1">
      <alignment horizontal="center" wrapText="1"/>
    </xf>
    <xf numFmtId="168" fontId="26" fillId="0" borderId="2" xfId="1" applyNumberFormat="1" applyFont="1" applyFill="1" applyBorder="1" applyAlignment="1">
      <alignment horizontal="center" wrapText="1"/>
    </xf>
    <xf numFmtId="9" fontId="0" fillId="0" borderId="2" xfId="0" applyNumberFormat="1" applyBorder="1"/>
    <xf numFmtId="0" fontId="0" fillId="0" borderId="1" xfId="0" applyBorder="1" applyAlignment="1">
      <alignment wrapText="1"/>
    </xf>
    <xf numFmtId="3" fontId="0" fillId="0" borderId="0" xfId="0" applyNumberFormat="1"/>
    <xf numFmtId="3" fontId="2" fillId="5" borderId="2" xfId="0" applyNumberFormat="1" applyFont="1" applyFill="1" applyBorder="1"/>
    <xf numFmtId="3" fontId="0" fillId="0" borderId="2" xfId="0" applyNumberFormat="1" applyBorder="1" applyAlignment="1">
      <alignment wrapText="1"/>
    </xf>
    <xf numFmtId="3" fontId="0" fillId="0" borderId="2" xfId="1" applyNumberFormat="1" applyFon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32" fillId="0" borderId="0" xfId="0" applyFont="1"/>
    <xf numFmtId="3" fontId="0" fillId="2" borderId="2" xfId="0" applyNumberFormat="1" applyFill="1" applyBorder="1" applyAlignment="1">
      <alignment wrapText="1"/>
    </xf>
    <xf numFmtId="3" fontId="0" fillId="2" borderId="2" xfId="0" applyNumberFormat="1" applyFill="1" applyBorder="1"/>
    <xf numFmtId="4" fontId="0" fillId="0" borderId="2" xfId="0" applyNumberFormat="1" applyBorder="1"/>
    <xf numFmtId="167" fontId="0" fillId="0" borderId="2" xfId="1" applyNumberFormat="1" applyFont="1" applyFill="1" applyBorder="1" applyAlignment="1">
      <alignment horizontal="right"/>
    </xf>
    <xf numFmtId="0" fontId="7" fillId="0" borderId="2" xfId="0" applyFont="1" applyBorder="1" applyAlignment="1">
      <alignment wrapText="1"/>
    </xf>
    <xf numFmtId="0" fontId="19" fillId="0" borderId="2" xfId="0" applyFont="1" applyBorder="1" applyAlignment="1">
      <alignment wrapText="1"/>
    </xf>
    <xf numFmtId="168" fontId="17" fillId="0" borderId="2" xfId="1" applyNumberFormat="1" applyFont="1" applyFill="1" applyBorder="1"/>
    <xf numFmtId="0" fontId="25" fillId="0" borderId="2" xfId="0" applyFont="1" applyBorder="1" applyAlignment="1">
      <alignment wrapText="1"/>
    </xf>
    <xf numFmtId="0" fontId="21" fillId="0" borderId="2" xfId="0" applyFont="1" applyBorder="1" applyAlignment="1">
      <alignment horizontal="left" wrapText="1"/>
    </xf>
    <xf numFmtId="4" fontId="0" fillId="0" borderId="2" xfId="0" applyNumberFormat="1" applyBorder="1" applyAlignment="1">
      <alignment wrapText="1"/>
    </xf>
    <xf numFmtId="2" fontId="5" fillId="2" borderId="2" xfId="0" applyNumberFormat="1" applyFont="1" applyFill="1" applyBorder="1" applyAlignment="1">
      <alignment horizontal="right"/>
    </xf>
    <xf numFmtId="0" fontId="0" fillId="0" borderId="0" xfId="1" applyNumberFormat="1" applyFont="1"/>
    <xf numFmtId="0" fontId="34" fillId="0" borderId="0" xfId="0" applyFont="1"/>
    <xf numFmtId="0" fontId="33" fillId="0" borderId="0" xfId="0" applyFont="1"/>
    <xf numFmtId="0" fontId="17" fillId="0" borderId="0" xfId="0" applyFont="1"/>
    <xf numFmtId="0" fontId="5" fillId="0" borderId="0" xfId="0" applyFont="1" applyAlignment="1">
      <alignment horizontal="left" wrapText="1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/>
    <xf numFmtId="0" fontId="5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33" fillId="0" borderId="0" xfId="0" applyFont="1"/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vdata.no/dokument/SF/forskrift/2011-12-16-13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55"/>
  <sheetViews>
    <sheetView tabSelected="1" zoomScale="90" zoomScaleNormal="90" zoomScalePageLayoutView="91" workbookViewId="0">
      <pane ySplit="1" topLeftCell="A343" activePane="bottomLeft" state="frozen"/>
      <selection pane="bottomLeft" activeCell="L357" sqref="L357"/>
    </sheetView>
  </sheetViews>
  <sheetFormatPr baseColWidth="10" defaultColWidth="11.3984375" defaultRowHeight="14.25" x14ac:dyDescent="0.45"/>
  <cols>
    <col min="1" max="1" width="91.73046875" style="4" customWidth="1"/>
    <col min="2" max="3" width="0" hidden="1" customWidth="1"/>
    <col min="4" max="4" width="10" style="3" hidden="1" customWidth="1"/>
    <col min="5" max="5" width="11.86328125" style="3" hidden="1" customWidth="1"/>
    <col min="6" max="6" width="10" hidden="1" customWidth="1"/>
    <col min="7" max="7" width="14.265625" customWidth="1"/>
    <col min="8" max="8" width="13.86328125" customWidth="1"/>
    <col min="9" max="9" width="19" style="116" customWidth="1"/>
    <col min="11" max="11" width="70.1328125" customWidth="1"/>
  </cols>
  <sheetData>
    <row r="1" spans="1:9" x14ac:dyDescent="0.45">
      <c r="G1" s="16" t="s">
        <v>0</v>
      </c>
      <c r="H1" s="16" t="s">
        <v>1</v>
      </c>
      <c r="I1" s="117" t="s">
        <v>2</v>
      </c>
    </row>
    <row r="2" spans="1:9" ht="30.75" x14ac:dyDescent="0.9">
      <c r="A2" s="5" t="s">
        <v>368</v>
      </c>
    </row>
    <row r="4" spans="1:9" ht="18" x14ac:dyDescent="0.55000000000000004">
      <c r="A4" s="6" t="s">
        <v>406</v>
      </c>
    </row>
    <row r="5" spans="1:9" x14ac:dyDescent="0.45">
      <c r="A5" s="8" t="s">
        <v>3</v>
      </c>
    </row>
    <row r="6" spans="1:9" x14ac:dyDescent="0.45">
      <c r="A6" s="7" t="s">
        <v>394</v>
      </c>
    </row>
    <row r="7" spans="1:9" x14ac:dyDescent="0.45">
      <c r="A7" s="4" t="s">
        <v>4</v>
      </c>
    </row>
    <row r="8" spans="1:9" x14ac:dyDescent="0.45">
      <c r="A8" s="115" t="s">
        <v>395</v>
      </c>
    </row>
    <row r="10" spans="1:9" x14ac:dyDescent="0.45">
      <c r="A10" s="13"/>
      <c r="B10" s="14"/>
      <c r="C10" s="14"/>
      <c r="D10" s="15" t="s">
        <v>5</v>
      </c>
      <c r="E10" s="15" t="s">
        <v>6</v>
      </c>
      <c r="F10" s="16" t="s">
        <v>7</v>
      </c>
      <c r="G10" s="16" t="s">
        <v>0</v>
      </c>
      <c r="H10" s="16" t="s">
        <v>1</v>
      </c>
      <c r="I10" s="117" t="s">
        <v>2</v>
      </c>
    </row>
    <row r="11" spans="1:9" x14ac:dyDescent="0.45">
      <c r="A11" s="17" t="s">
        <v>8</v>
      </c>
      <c r="B11" s="14"/>
      <c r="C11" s="14"/>
      <c r="D11" s="15"/>
      <c r="E11" s="15" t="s">
        <v>3</v>
      </c>
      <c r="F11" s="14"/>
      <c r="G11" s="14"/>
      <c r="H11" s="14"/>
      <c r="I11" s="95"/>
    </row>
    <row r="12" spans="1:9" x14ac:dyDescent="0.45">
      <c r="A12" s="13" t="s">
        <v>9</v>
      </c>
      <c r="B12" s="14"/>
      <c r="C12" s="14"/>
      <c r="D12" s="15"/>
      <c r="E12" s="15"/>
      <c r="F12" s="14"/>
      <c r="G12" s="14"/>
      <c r="H12" s="14"/>
      <c r="I12" s="95"/>
    </row>
    <row r="13" spans="1:9" x14ac:dyDescent="0.45">
      <c r="A13" s="13"/>
      <c r="B13" s="14"/>
      <c r="C13" s="14"/>
      <c r="D13" s="15"/>
      <c r="E13" s="15"/>
      <c r="F13" s="14"/>
      <c r="G13" s="14"/>
      <c r="H13" s="14"/>
      <c r="I13" s="95"/>
    </row>
    <row r="14" spans="1:9" x14ac:dyDescent="0.45">
      <c r="A14" s="17" t="s">
        <v>10</v>
      </c>
      <c r="B14" s="14"/>
      <c r="C14" s="14"/>
      <c r="D14" s="15"/>
      <c r="E14" s="15"/>
      <c r="F14" s="14"/>
      <c r="G14" s="14"/>
      <c r="H14" s="14"/>
      <c r="I14" s="95"/>
    </row>
    <row r="15" spans="1:9" x14ac:dyDescent="0.45">
      <c r="A15" s="13" t="s">
        <v>11</v>
      </c>
      <c r="B15" s="14"/>
      <c r="C15" s="14"/>
      <c r="D15" s="15">
        <v>3400</v>
      </c>
      <c r="E15" s="18">
        <v>3500</v>
      </c>
      <c r="F15" s="19">
        <f>E15*1.03</f>
        <v>3605</v>
      </c>
      <c r="G15" s="14">
        <v>3605</v>
      </c>
      <c r="H15" s="20">
        <f>G15*1.043</f>
        <v>3760.0149999999999</v>
      </c>
      <c r="I15" s="118">
        <f>H15*1.041</f>
        <v>3914.1756149999997</v>
      </c>
    </row>
    <row r="16" spans="1:9" x14ac:dyDescent="0.45">
      <c r="A16" s="13" t="s">
        <v>12</v>
      </c>
      <c r="B16" s="14"/>
      <c r="C16" s="14"/>
      <c r="D16" s="15"/>
      <c r="E16" s="18">
        <v>3500</v>
      </c>
      <c r="F16" s="19">
        <f t="shared" ref="F16:F18" si="0">E16*1.03</f>
        <v>3605</v>
      </c>
      <c r="G16" s="14">
        <v>3605</v>
      </c>
      <c r="H16" s="20">
        <f>G16*1.043</f>
        <v>3760.0149999999999</v>
      </c>
      <c r="I16" s="95">
        <f>H16*1.041</f>
        <v>3914.1756149999997</v>
      </c>
    </row>
    <row r="17" spans="1:10" x14ac:dyDescent="0.45">
      <c r="A17" s="13" t="s">
        <v>13</v>
      </c>
      <c r="B17" s="14"/>
      <c r="C17" s="14"/>
      <c r="D17" s="15"/>
      <c r="E17" s="18">
        <v>3500</v>
      </c>
      <c r="F17" s="19">
        <f t="shared" si="0"/>
        <v>3605</v>
      </c>
      <c r="G17" s="14">
        <v>3605</v>
      </c>
      <c r="H17" s="20">
        <f>G17*1.043</f>
        <v>3760.0149999999999</v>
      </c>
      <c r="I17" s="95">
        <f>H17*1.041</f>
        <v>3914.1756149999997</v>
      </c>
    </row>
    <row r="18" spans="1:10" x14ac:dyDescent="0.45">
      <c r="A18" s="13" t="s">
        <v>14</v>
      </c>
      <c r="B18" s="14"/>
      <c r="C18" s="14"/>
      <c r="D18" s="15"/>
      <c r="E18" s="18">
        <v>3500</v>
      </c>
      <c r="F18" s="19">
        <f t="shared" si="0"/>
        <v>3605</v>
      </c>
      <c r="G18" s="14">
        <v>3605</v>
      </c>
      <c r="H18" s="20">
        <f>G18*1.043</f>
        <v>3760.0149999999999</v>
      </c>
      <c r="I18" s="95">
        <f>H18*1.041</f>
        <v>3914.1756149999997</v>
      </c>
    </row>
    <row r="19" spans="1:10" x14ac:dyDescent="0.45">
      <c r="A19" s="13"/>
      <c r="B19" s="14"/>
      <c r="C19" s="14"/>
      <c r="D19" s="15"/>
      <c r="E19" s="15"/>
      <c r="F19" s="14"/>
      <c r="G19" s="14"/>
      <c r="H19" s="20"/>
      <c r="I19" s="118"/>
    </row>
    <row r="20" spans="1:10" x14ac:dyDescent="0.45">
      <c r="A20" s="17" t="s">
        <v>15</v>
      </c>
      <c r="B20" s="14"/>
      <c r="C20" s="14"/>
      <c r="D20" s="15"/>
      <c r="E20" s="15"/>
      <c r="F20" s="14"/>
      <c r="G20" s="14"/>
      <c r="H20" s="20"/>
      <c r="I20" s="95"/>
    </row>
    <row r="21" spans="1:10" x14ac:dyDescent="0.45">
      <c r="A21" s="21" t="s">
        <v>16</v>
      </c>
      <c r="B21" s="22"/>
      <c r="C21" s="22"/>
      <c r="D21" s="23"/>
      <c r="E21" s="23"/>
      <c r="F21" s="22"/>
      <c r="G21" s="22"/>
      <c r="H21" s="24"/>
      <c r="I21" s="95"/>
    </row>
    <row r="22" spans="1:10" hidden="1" x14ac:dyDescent="0.45">
      <c r="A22" s="21" t="s">
        <v>17</v>
      </c>
      <c r="B22" s="22"/>
      <c r="C22" s="22"/>
      <c r="D22" s="23"/>
      <c r="E22" s="23"/>
      <c r="F22" s="22"/>
      <c r="G22" s="22"/>
      <c r="H22" s="24"/>
      <c r="I22" s="95">
        <f>H22*1.041</f>
        <v>0</v>
      </c>
    </row>
    <row r="23" spans="1:10" x14ac:dyDescent="0.45">
      <c r="A23" s="25" t="s">
        <v>18</v>
      </c>
      <c r="B23" s="22"/>
      <c r="C23" s="22"/>
      <c r="D23" s="23"/>
      <c r="E23" s="23"/>
      <c r="F23" s="23">
        <v>1403</v>
      </c>
      <c r="G23" s="22">
        <v>1741</v>
      </c>
      <c r="H23" s="26">
        <f>2175/1.25</f>
        <v>1740</v>
      </c>
      <c r="I23" s="118">
        <v>1454</v>
      </c>
    </row>
    <row r="24" spans="1:10" x14ac:dyDescent="0.45">
      <c r="A24" s="25" t="s">
        <v>19</v>
      </c>
      <c r="B24" s="22"/>
      <c r="C24" s="22"/>
      <c r="D24" s="23"/>
      <c r="E24" s="23"/>
      <c r="F24" s="23">
        <v>1403</v>
      </c>
      <c r="G24" s="22">
        <v>1741</v>
      </c>
      <c r="H24" s="26">
        <f>2175/1.25</f>
        <v>1740</v>
      </c>
      <c r="I24" s="95">
        <v>1454</v>
      </c>
    </row>
    <row r="25" spans="1:10" hidden="1" x14ac:dyDescent="0.45">
      <c r="A25" s="25" t="s">
        <v>20</v>
      </c>
      <c r="B25" s="22"/>
      <c r="C25" s="22"/>
      <c r="D25" s="23"/>
      <c r="E25" s="23">
        <v>1325</v>
      </c>
      <c r="F25" s="23">
        <v>1403</v>
      </c>
      <c r="G25" s="22">
        <v>1741</v>
      </c>
      <c r="H25" s="26">
        <f t="shared" ref="H25" si="1">G25*1.043</f>
        <v>1815.8629999999998</v>
      </c>
      <c r="I25" s="95">
        <f>H25*1.041</f>
        <v>1890.3133829999997</v>
      </c>
    </row>
    <row r="26" spans="1:10" x14ac:dyDescent="0.45">
      <c r="A26" s="25"/>
      <c r="B26" s="22"/>
      <c r="C26" s="22"/>
      <c r="D26" s="23"/>
      <c r="E26" s="23"/>
      <c r="F26" s="27"/>
      <c r="G26" s="27"/>
      <c r="H26" s="14"/>
      <c r="I26" s="95"/>
    </row>
    <row r="27" spans="1:10" ht="15.75" x14ac:dyDescent="0.5">
      <c r="A27" s="21" t="s">
        <v>21</v>
      </c>
      <c r="B27" s="22"/>
      <c r="C27" s="22"/>
      <c r="D27" s="23"/>
      <c r="E27" s="23"/>
      <c r="F27" s="22"/>
      <c r="G27" s="22"/>
      <c r="H27" s="28"/>
      <c r="I27" s="118"/>
      <c r="J27" s="12"/>
    </row>
    <row r="28" spans="1:10" x14ac:dyDescent="0.45">
      <c r="A28" s="25" t="s">
        <v>22</v>
      </c>
      <c r="B28" s="22"/>
      <c r="C28" s="22"/>
      <c r="D28" s="23"/>
      <c r="E28" s="23">
        <v>25</v>
      </c>
      <c r="F28" s="29">
        <v>7.92</v>
      </c>
      <c r="G28" s="22">
        <v>10.14</v>
      </c>
      <c r="H28" s="30">
        <f>9.95*1.3</f>
        <v>12.934999999999999</v>
      </c>
      <c r="I28" s="95">
        <f>8.32*1.3</f>
        <v>10.816000000000001</v>
      </c>
    </row>
    <row r="29" spans="1:10" x14ac:dyDescent="0.45">
      <c r="A29" s="25" t="s">
        <v>23</v>
      </c>
      <c r="B29" s="22"/>
      <c r="C29" s="22"/>
      <c r="D29" s="23">
        <v>26</v>
      </c>
      <c r="E29" s="31">
        <v>12.5</v>
      </c>
      <c r="F29" s="29">
        <v>6.09</v>
      </c>
      <c r="G29" s="29">
        <v>7.8</v>
      </c>
      <c r="H29" s="30">
        <f>12.44/1.25</f>
        <v>9.952</v>
      </c>
      <c r="I29" s="124">
        <v>8.32</v>
      </c>
    </row>
    <row r="30" spans="1:10" x14ac:dyDescent="0.45">
      <c r="A30" s="25"/>
      <c r="B30" s="22"/>
      <c r="C30" s="22"/>
      <c r="D30" s="23"/>
      <c r="E30" s="31"/>
      <c r="F30" s="29"/>
      <c r="G30" s="29"/>
      <c r="H30" s="30"/>
      <c r="I30" s="95"/>
    </row>
    <row r="31" spans="1:10" x14ac:dyDescent="0.45">
      <c r="A31" s="21" t="s">
        <v>24</v>
      </c>
      <c r="B31" s="22"/>
      <c r="C31" s="22"/>
      <c r="D31" s="23"/>
      <c r="E31" s="31"/>
      <c r="F31" s="29"/>
      <c r="G31" s="29"/>
      <c r="H31" s="30"/>
      <c r="I31" s="118"/>
    </row>
    <row r="32" spans="1:10" x14ac:dyDescent="0.45">
      <c r="A32" s="25" t="s">
        <v>25</v>
      </c>
      <c r="B32" s="22"/>
      <c r="C32" s="22"/>
      <c r="D32" s="23"/>
      <c r="E32" s="31"/>
      <c r="F32" s="29"/>
      <c r="G32" s="29">
        <v>1295</v>
      </c>
      <c r="H32" s="26">
        <f>1334/1.25</f>
        <v>1067.2</v>
      </c>
      <c r="I32" s="95">
        <v>1498</v>
      </c>
    </row>
    <row r="33" spans="1:9" x14ac:dyDescent="0.45">
      <c r="A33" s="25" t="s">
        <v>26</v>
      </c>
      <c r="B33" s="22"/>
      <c r="C33" s="22"/>
      <c r="D33" s="23"/>
      <c r="E33" s="31"/>
      <c r="F33" s="29"/>
      <c r="G33" s="132">
        <v>10.56</v>
      </c>
      <c r="H33" s="30">
        <f>6.8*1.3</f>
        <v>8.84</v>
      </c>
      <c r="I33" s="95">
        <f>11.77*1.3</f>
        <v>15.301</v>
      </c>
    </row>
    <row r="34" spans="1:9" x14ac:dyDescent="0.45">
      <c r="A34" s="25" t="s">
        <v>27</v>
      </c>
      <c r="B34" s="22"/>
      <c r="C34" s="22"/>
      <c r="D34" s="23"/>
      <c r="E34" s="31"/>
      <c r="F34" s="29">
        <v>6.09</v>
      </c>
      <c r="G34" s="29">
        <v>8.1199999999999992</v>
      </c>
      <c r="H34" s="30">
        <f>8.5/1.25</f>
        <v>6.8</v>
      </c>
      <c r="I34" s="124">
        <v>11.77</v>
      </c>
    </row>
    <row r="35" spans="1:9" x14ac:dyDescent="0.45">
      <c r="A35" s="13"/>
      <c r="B35" s="14"/>
      <c r="C35" s="14"/>
      <c r="D35" s="15"/>
      <c r="E35" s="32"/>
      <c r="F35" s="33"/>
      <c r="G35" s="34"/>
      <c r="H35" s="34"/>
      <c r="I35" s="118"/>
    </row>
    <row r="36" spans="1:9" x14ac:dyDescent="0.45">
      <c r="A36" s="13"/>
      <c r="B36" s="14"/>
      <c r="C36" s="14"/>
      <c r="D36" s="15"/>
      <c r="E36" s="15"/>
      <c r="F36" s="14"/>
      <c r="G36" s="14"/>
      <c r="H36" s="14"/>
      <c r="I36" s="118"/>
    </row>
    <row r="37" spans="1:9" x14ac:dyDescent="0.45">
      <c r="A37" s="35" t="s">
        <v>28</v>
      </c>
      <c r="B37" s="27"/>
      <c r="C37" s="27"/>
      <c r="D37" s="18"/>
      <c r="E37" s="18"/>
      <c r="F37" s="27"/>
      <c r="G37" s="27"/>
      <c r="H37" s="27"/>
      <c r="I37" s="95"/>
    </row>
    <row r="38" spans="1:9" x14ac:dyDescent="0.45">
      <c r="A38" s="36" t="s">
        <v>29</v>
      </c>
      <c r="B38" s="27"/>
      <c r="C38" s="27"/>
      <c r="D38" s="18">
        <v>0</v>
      </c>
      <c r="E38" s="18">
        <v>0</v>
      </c>
      <c r="F38" s="37">
        <v>0</v>
      </c>
      <c r="G38" s="27"/>
      <c r="H38" s="27"/>
      <c r="I38" s="95"/>
    </row>
    <row r="39" spans="1:9" x14ac:dyDescent="0.45">
      <c r="A39" s="36" t="s">
        <v>30</v>
      </c>
      <c r="B39" s="27"/>
      <c r="C39" s="27"/>
      <c r="D39" s="18"/>
      <c r="E39" s="18">
        <v>2.7397260273972603E-3</v>
      </c>
      <c r="F39" s="37" t="s">
        <v>31</v>
      </c>
      <c r="G39" s="37" t="s">
        <v>31</v>
      </c>
      <c r="H39" s="37" t="s">
        <v>31</v>
      </c>
      <c r="I39" s="37" t="s">
        <v>31</v>
      </c>
    </row>
    <row r="40" spans="1:9" x14ac:dyDescent="0.45">
      <c r="A40" s="36"/>
      <c r="B40" s="27"/>
      <c r="C40" s="27"/>
      <c r="D40" s="18"/>
      <c r="E40" s="18"/>
      <c r="F40" s="37"/>
      <c r="G40" s="37"/>
      <c r="H40" s="37"/>
      <c r="I40" s="118"/>
    </row>
    <row r="41" spans="1:9" x14ac:dyDescent="0.45">
      <c r="A41" s="10" t="s">
        <v>32</v>
      </c>
      <c r="B41" s="14"/>
      <c r="C41" s="14"/>
      <c r="D41" s="15"/>
      <c r="E41" s="15"/>
      <c r="F41" s="14"/>
      <c r="G41" s="14"/>
      <c r="H41" s="14"/>
      <c r="I41" s="95"/>
    </row>
    <row r="42" spans="1:9" x14ac:dyDescent="0.45">
      <c r="A42" s="9" t="s">
        <v>33</v>
      </c>
      <c r="B42" s="14"/>
      <c r="C42" s="14"/>
      <c r="D42" s="15"/>
      <c r="E42" s="15"/>
      <c r="F42" s="14"/>
      <c r="G42" s="14">
        <v>400</v>
      </c>
      <c r="H42" s="14">
        <f>G42*1.043</f>
        <v>417.2</v>
      </c>
      <c r="I42" s="95">
        <f>H42*1.041</f>
        <v>434.30519999999996</v>
      </c>
    </row>
    <row r="43" spans="1:9" x14ac:dyDescent="0.45">
      <c r="A43" s="9" t="s">
        <v>34</v>
      </c>
      <c r="B43" s="14"/>
      <c r="C43" s="14"/>
      <c r="D43" s="15"/>
      <c r="E43" s="15"/>
      <c r="F43" s="14"/>
      <c r="G43" s="14"/>
      <c r="H43" s="14"/>
      <c r="I43" s="95"/>
    </row>
    <row r="44" spans="1:9" x14ac:dyDescent="0.45">
      <c r="A44" s="13"/>
      <c r="B44" s="14"/>
      <c r="C44" s="14"/>
      <c r="D44" s="15"/>
      <c r="E44" s="15"/>
      <c r="F44" s="14"/>
      <c r="G44" s="14"/>
      <c r="H44" s="14"/>
      <c r="I44" s="118"/>
    </row>
    <row r="45" spans="1:9" x14ac:dyDescent="0.45">
      <c r="A45" s="17" t="s">
        <v>35</v>
      </c>
      <c r="B45" s="14"/>
      <c r="C45" s="14"/>
      <c r="D45" s="15"/>
      <c r="E45" s="15"/>
      <c r="F45" s="14"/>
      <c r="G45" s="14"/>
      <c r="H45" s="14"/>
      <c r="I45" s="95"/>
    </row>
    <row r="46" spans="1:9" x14ac:dyDescent="0.45">
      <c r="A46" s="17"/>
      <c r="B46" s="14"/>
      <c r="C46" s="14"/>
      <c r="D46" s="15"/>
      <c r="E46" s="15"/>
      <c r="F46" s="14"/>
      <c r="G46" s="14"/>
      <c r="H46" s="14"/>
      <c r="I46" s="95"/>
    </row>
    <row r="47" spans="1:9" x14ac:dyDescent="0.45">
      <c r="A47" s="13" t="s">
        <v>36</v>
      </c>
      <c r="B47" s="14"/>
      <c r="C47" s="14"/>
      <c r="D47" s="15">
        <v>300</v>
      </c>
      <c r="E47" s="15">
        <v>180</v>
      </c>
      <c r="F47" s="14">
        <v>0</v>
      </c>
      <c r="G47" s="14">
        <v>0</v>
      </c>
      <c r="H47" s="14">
        <v>219</v>
      </c>
      <c r="I47" s="95">
        <v>931</v>
      </c>
    </row>
    <row r="48" spans="1:9" x14ac:dyDescent="0.45">
      <c r="A48" s="13"/>
      <c r="B48" s="14"/>
      <c r="C48" s="14"/>
      <c r="D48" s="15"/>
      <c r="E48" s="15"/>
      <c r="F48" s="14"/>
      <c r="G48" s="14"/>
      <c r="H48" s="14"/>
      <c r="I48" s="118"/>
    </row>
    <row r="49" spans="1:9" x14ac:dyDescent="0.45">
      <c r="A49" s="17" t="s">
        <v>37</v>
      </c>
      <c r="B49" s="14"/>
      <c r="C49" s="14"/>
      <c r="D49" s="15"/>
      <c r="E49" s="15"/>
      <c r="F49" s="14"/>
      <c r="G49" s="14"/>
      <c r="H49" s="14"/>
      <c r="I49" s="95"/>
    </row>
    <row r="50" spans="1:9" x14ac:dyDescent="0.45">
      <c r="A50" s="13"/>
      <c r="B50" s="14"/>
      <c r="C50" s="14"/>
      <c r="D50" s="15"/>
      <c r="E50" s="15"/>
      <c r="F50" s="14"/>
      <c r="G50" s="14"/>
      <c r="H50" s="14"/>
      <c r="I50" s="95"/>
    </row>
    <row r="51" spans="1:9" x14ac:dyDescent="0.45">
      <c r="A51" s="13" t="s">
        <v>38</v>
      </c>
      <c r="B51" s="14">
        <v>1384</v>
      </c>
      <c r="C51" s="14">
        <v>1426</v>
      </c>
      <c r="D51" s="15">
        <v>1426</v>
      </c>
      <c r="E51" s="15">
        <v>1467.3539999999998</v>
      </c>
      <c r="F51" s="38">
        <f>E51*1.03</f>
        <v>1511.3746199999998</v>
      </c>
      <c r="G51" s="19">
        <f>F51*1.05</f>
        <v>1586.9433509999999</v>
      </c>
      <c r="H51" s="19">
        <f>G51*1.043</f>
        <v>1655.1819150929998</v>
      </c>
      <c r="I51" s="95">
        <f t="shared" ref="I51:I56" si="2">H51*1.041</f>
        <v>1723.0443736118127</v>
      </c>
    </row>
    <row r="52" spans="1:9" x14ac:dyDescent="0.45">
      <c r="A52" s="13" t="s">
        <v>39</v>
      </c>
      <c r="B52" s="14">
        <v>870</v>
      </c>
      <c r="C52" s="14">
        <v>896</v>
      </c>
      <c r="D52" s="15">
        <v>896</v>
      </c>
      <c r="E52" s="15">
        <v>921.98399999999992</v>
      </c>
      <c r="F52" s="38">
        <f t="shared" ref="F52:F56" si="3">E52*1.03</f>
        <v>949.64351999999997</v>
      </c>
      <c r="G52" s="19">
        <f>F52*1.05</f>
        <v>997.12569600000006</v>
      </c>
      <c r="H52" s="19">
        <f t="shared" ref="H52:H69" si="4">G52*1.043</f>
        <v>1040.0021009279999</v>
      </c>
      <c r="I52" s="118">
        <f t="shared" si="2"/>
        <v>1082.6421870660479</v>
      </c>
    </row>
    <row r="53" spans="1:9" x14ac:dyDescent="0.45">
      <c r="A53" s="13" t="s">
        <v>40</v>
      </c>
      <c r="B53" s="14">
        <v>3</v>
      </c>
      <c r="C53" s="14">
        <v>3</v>
      </c>
      <c r="D53" s="15">
        <v>3</v>
      </c>
      <c r="E53" s="32">
        <v>3.0869999999999997</v>
      </c>
      <c r="F53" s="38">
        <f t="shared" si="3"/>
        <v>3.1796099999999998</v>
      </c>
      <c r="G53" s="19">
        <f>F53*1.05</f>
        <v>3.3385905</v>
      </c>
      <c r="H53" s="19">
        <f t="shared" si="4"/>
        <v>3.4821498914999998</v>
      </c>
      <c r="I53" s="95">
        <f t="shared" si="2"/>
        <v>3.6249180370514993</v>
      </c>
    </row>
    <row r="54" spans="1:9" ht="28.5" x14ac:dyDescent="0.45">
      <c r="A54" s="13" t="s">
        <v>41</v>
      </c>
      <c r="B54" s="14">
        <v>3</v>
      </c>
      <c r="C54" s="14">
        <v>3</v>
      </c>
      <c r="D54" s="15">
        <v>3.09</v>
      </c>
      <c r="E54" s="32">
        <v>3.1796099999999994</v>
      </c>
      <c r="F54" s="38">
        <f>E54*1.03</f>
        <v>3.2749982999999996</v>
      </c>
      <c r="G54" s="19">
        <v>4</v>
      </c>
      <c r="H54" s="19">
        <f t="shared" si="4"/>
        <v>4.1719999999999997</v>
      </c>
      <c r="I54" s="95">
        <f t="shared" si="2"/>
        <v>4.3430519999999992</v>
      </c>
    </row>
    <row r="55" spans="1:9" x14ac:dyDescent="0.45">
      <c r="A55" s="13" t="s">
        <v>42</v>
      </c>
      <c r="B55" s="14">
        <v>7.6</v>
      </c>
      <c r="C55" s="14">
        <v>8</v>
      </c>
      <c r="D55" s="15">
        <v>8.24</v>
      </c>
      <c r="E55" s="32">
        <v>8.4789599999999989</v>
      </c>
      <c r="F55" s="38">
        <f t="shared" si="3"/>
        <v>8.7333287999999989</v>
      </c>
      <c r="G55" s="19">
        <v>10</v>
      </c>
      <c r="H55" s="19">
        <f t="shared" si="4"/>
        <v>10.43</v>
      </c>
      <c r="I55" s="95">
        <f t="shared" si="2"/>
        <v>10.857629999999999</v>
      </c>
    </row>
    <row r="56" spans="1:9" x14ac:dyDescent="0.45">
      <c r="A56" s="13" t="s">
        <v>43</v>
      </c>
      <c r="B56" s="14">
        <v>37</v>
      </c>
      <c r="C56" s="14">
        <v>38</v>
      </c>
      <c r="D56" s="15">
        <v>39.14</v>
      </c>
      <c r="E56" s="32">
        <v>40.275059999999996</v>
      </c>
      <c r="F56" s="38">
        <f t="shared" si="3"/>
        <v>41.483311799999996</v>
      </c>
      <c r="G56" s="19">
        <f>F56*1.05</f>
        <v>43.557477389999995</v>
      </c>
      <c r="H56" s="19">
        <f t="shared" si="4"/>
        <v>45.430448917769993</v>
      </c>
      <c r="I56" s="118">
        <f t="shared" si="2"/>
        <v>47.293097323398563</v>
      </c>
    </row>
    <row r="57" spans="1:9" ht="15" customHeight="1" x14ac:dyDescent="0.45">
      <c r="A57" s="13"/>
      <c r="B57" s="14"/>
      <c r="C57" s="14"/>
      <c r="D57" s="15"/>
      <c r="E57" s="15"/>
      <c r="F57" s="14"/>
      <c r="G57" s="14"/>
      <c r="H57" s="19"/>
      <c r="I57" s="118"/>
    </row>
    <row r="58" spans="1:9" x14ac:dyDescent="0.45">
      <c r="A58" s="13" t="s">
        <v>44</v>
      </c>
      <c r="B58" s="14"/>
      <c r="C58" s="14"/>
      <c r="D58" s="15"/>
      <c r="E58" s="15"/>
      <c r="F58" s="14"/>
      <c r="G58" s="14"/>
      <c r="H58" s="19"/>
      <c r="I58" s="95"/>
    </row>
    <row r="59" spans="1:9" x14ac:dyDescent="0.45">
      <c r="A59" s="13" t="s">
        <v>45</v>
      </c>
      <c r="B59" s="14"/>
      <c r="C59" s="14"/>
      <c r="D59" s="15"/>
      <c r="E59" s="15"/>
      <c r="F59" s="14"/>
      <c r="G59" s="14"/>
      <c r="H59" s="19"/>
      <c r="I59" s="95"/>
    </row>
    <row r="60" spans="1:9" x14ac:dyDescent="0.45">
      <c r="A60" s="13"/>
      <c r="B60" s="14"/>
      <c r="C60" s="14"/>
      <c r="D60" s="15"/>
      <c r="E60" s="15"/>
      <c r="F60" s="14"/>
      <c r="G60" s="14"/>
      <c r="H60" s="19"/>
      <c r="I60" s="95"/>
    </row>
    <row r="61" spans="1:9" x14ac:dyDescent="0.45">
      <c r="A61" s="17" t="s">
        <v>46</v>
      </c>
      <c r="B61" s="14"/>
      <c r="C61" s="14"/>
      <c r="D61" s="15"/>
      <c r="E61" s="15"/>
      <c r="F61" s="14"/>
      <c r="G61" s="14"/>
      <c r="H61" s="19"/>
      <c r="I61" s="118"/>
    </row>
    <row r="62" spans="1:9" x14ac:dyDescent="0.45">
      <c r="A62" s="13"/>
      <c r="B62" s="14"/>
      <c r="C62" s="14"/>
      <c r="D62" s="15"/>
      <c r="E62" s="15"/>
      <c r="F62" s="14"/>
      <c r="G62" s="14"/>
      <c r="H62" s="19"/>
      <c r="I62" s="95"/>
    </row>
    <row r="63" spans="1:9" x14ac:dyDescent="0.45">
      <c r="A63" s="13" t="s">
        <v>47</v>
      </c>
      <c r="B63" s="14">
        <v>120</v>
      </c>
      <c r="C63" s="14">
        <v>123</v>
      </c>
      <c r="D63" s="15">
        <v>126.69</v>
      </c>
      <c r="E63" s="15">
        <v>130.36400999999998</v>
      </c>
      <c r="F63" s="15">
        <f t="shared" ref="F63:F69" si="5">E63*1.03</f>
        <v>134.27493029999999</v>
      </c>
      <c r="G63" s="19">
        <f>F63*1.05</f>
        <v>140.98867681499999</v>
      </c>
      <c r="H63" s="19">
        <f t="shared" si="4"/>
        <v>147.05118991804497</v>
      </c>
      <c r="I63" s="95">
        <f t="shared" ref="I63:I69" si="6">H63*1.041</f>
        <v>153.08028870468479</v>
      </c>
    </row>
    <row r="64" spans="1:9" x14ac:dyDescent="0.45">
      <c r="A64" s="13" t="s">
        <v>48</v>
      </c>
      <c r="B64" s="14"/>
      <c r="C64" s="14"/>
      <c r="D64" s="15"/>
      <c r="E64" s="15">
        <v>300</v>
      </c>
      <c r="F64" s="15">
        <f t="shared" si="5"/>
        <v>309</v>
      </c>
      <c r="G64" s="19">
        <f>F64*1.05</f>
        <v>324.45</v>
      </c>
      <c r="H64" s="19">
        <f t="shared" si="4"/>
        <v>338.40134999999998</v>
      </c>
      <c r="I64" s="95">
        <f t="shared" si="6"/>
        <v>352.27580534999993</v>
      </c>
    </row>
    <row r="65" spans="1:9" x14ac:dyDescent="0.45">
      <c r="A65" s="13" t="s">
        <v>49</v>
      </c>
      <c r="B65" s="14">
        <v>539</v>
      </c>
      <c r="C65" s="14">
        <v>555</v>
      </c>
      <c r="D65" s="15">
        <v>571.65</v>
      </c>
      <c r="E65" s="15">
        <v>588.22784999999988</v>
      </c>
      <c r="F65" s="15">
        <f>E65*1.03</f>
        <v>605.87468549999994</v>
      </c>
      <c r="G65" s="19">
        <f>F65*1.05</f>
        <v>636.16841977499996</v>
      </c>
      <c r="H65" s="19">
        <f t="shared" si="4"/>
        <v>663.52366182532489</v>
      </c>
      <c r="I65" s="118">
        <f t="shared" si="6"/>
        <v>690.72813196016318</v>
      </c>
    </row>
    <row r="66" spans="1:9" x14ac:dyDescent="0.45">
      <c r="A66" s="13" t="s">
        <v>50</v>
      </c>
      <c r="B66" s="14">
        <v>539</v>
      </c>
      <c r="C66" s="14">
        <v>555</v>
      </c>
      <c r="D66" s="15">
        <v>571.65</v>
      </c>
      <c r="E66" s="15">
        <v>588.22784999999988</v>
      </c>
      <c r="F66" s="15">
        <f>E66*1.03</f>
        <v>605.87468549999994</v>
      </c>
      <c r="G66" s="19">
        <f>F66*1.05</f>
        <v>636.16841977499996</v>
      </c>
      <c r="H66" s="19">
        <f t="shared" si="4"/>
        <v>663.52366182532489</v>
      </c>
      <c r="I66" s="95">
        <f t="shared" si="6"/>
        <v>690.72813196016318</v>
      </c>
    </row>
    <row r="67" spans="1:9" x14ac:dyDescent="0.45">
      <c r="A67" s="13" t="s">
        <v>51</v>
      </c>
      <c r="B67" s="14"/>
      <c r="C67" s="14"/>
      <c r="D67" s="15"/>
      <c r="E67" s="15">
        <v>588</v>
      </c>
      <c r="F67" s="15">
        <f t="shared" si="5"/>
        <v>605.64</v>
      </c>
      <c r="G67" s="19">
        <f>F67*1.05</f>
        <v>635.92200000000003</v>
      </c>
      <c r="H67" s="19">
        <f t="shared" si="4"/>
        <v>663.26664600000004</v>
      </c>
      <c r="I67" s="95">
        <f t="shared" si="6"/>
        <v>690.46057848600003</v>
      </c>
    </row>
    <row r="68" spans="1:9" x14ac:dyDescent="0.45">
      <c r="A68" s="13" t="s">
        <v>52</v>
      </c>
      <c r="B68" s="14"/>
      <c r="C68" s="14"/>
      <c r="D68" s="15"/>
      <c r="E68" s="15"/>
      <c r="F68" s="15"/>
      <c r="G68" s="19">
        <v>636</v>
      </c>
      <c r="H68" s="19">
        <f t="shared" si="4"/>
        <v>663.34799999999996</v>
      </c>
      <c r="I68" s="95">
        <f t="shared" si="6"/>
        <v>690.54526799999985</v>
      </c>
    </row>
    <row r="69" spans="1:9" x14ac:dyDescent="0.45">
      <c r="A69" s="13" t="s">
        <v>53</v>
      </c>
      <c r="B69" s="14">
        <v>2695</v>
      </c>
      <c r="C69" s="14">
        <v>2776</v>
      </c>
      <c r="D69" s="15">
        <v>2859.28</v>
      </c>
      <c r="E69" s="15">
        <v>2942.1991199999998</v>
      </c>
      <c r="F69" s="15">
        <f t="shared" si="5"/>
        <v>3030.4650935999998</v>
      </c>
      <c r="G69" s="19">
        <f>F69*1.05</f>
        <v>3181.9883482800001</v>
      </c>
      <c r="H69" s="19">
        <f t="shared" si="4"/>
        <v>3318.8138472560399</v>
      </c>
      <c r="I69" s="118">
        <f t="shared" si="6"/>
        <v>3454.8852149935374</v>
      </c>
    </row>
    <row r="70" spans="1:9" x14ac:dyDescent="0.45">
      <c r="A70" s="36" t="s">
        <v>54</v>
      </c>
      <c r="B70" s="27"/>
      <c r="C70" s="27"/>
      <c r="D70" s="18"/>
      <c r="E70" s="18"/>
      <c r="F70" s="27"/>
      <c r="G70" s="27"/>
      <c r="H70" s="27"/>
      <c r="I70" s="95"/>
    </row>
    <row r="71" spans="1:9" x14ac:dyDescent="0.45">
      <c r="A71" s="13"/>
      <c r="B71" s="14"/>
      <c r="C71" s="14"/>
      <c r="D71" s="15"/>
      <c r="E71" s="15"/>
      <c r="F71" s="14"/>
      <c r="G71" s="14"/>
      <c r="H71" s="14"/>
      <c r="I71" s="95"/>
    </row>
    <row r="72" spans="1:9" x14ac:dyDescent="0.45">
      <c r="A72" s="13" t="s">
        <v>55</v>
      </c>
      <c r="B72" s="14"/>
      <c r="C72" s="14"/>
      <c r="D72" s="15"/>
      <c r="E72" s="15"/>
      <c r="F72" s="14"/>
      <c r="G72" s="14"/>
      <c r="H72" s="14"/>
      <c r="I72" s="95"/>
    </row>
    <row r="73" spans="1:9" x14ac:dyDescent="0.45">
      <c r="A73" s="13" t="s">
        <v>56</v>
      </c>
      <c r="B73" s="14"/>
      <c r="C73" s="14"/>
      <c r="D73" s="15"/>
      <c r="E73" s="15"/>
      <c r="F73" s="14"/>
      <c r="G73" s="14"/>
      <c r="H73" s="14"/>
      <c r="I73" s="118"/>
    </row>
    <row r="74" spans="1:9" x14ac:dyDescent="0.45">
      <c r="A74" s="13" t="s">
        <v>57</v>
      </c>
      <c r="B74" s="14"/>
      <c r="C74" s="14"/>
      <c r="D74" s="15"/>
      <c r="E74" s="15"/>
      <c r="F74" s="14"/>
      <c r="G74" s="14"/>
      <c r="H74" s="14"/>
      <c r="I74" s="95"/>
    </row>
    <row r="75" spans="1:9" x14ac:dyDescent="0.45">
      <c r="A75" s="13"/>
      <c r="B75" s="14"/>
      <c r="C75" s="14"/>
      <c r="D75" s="15"/>
      <c r="E75" s="15"/>
      <c r="F75" s="14"/>
      <c r="G75" s="14"/>
      <c r="H75" s="14"/>
      <c r="I75" s="95"/>
    </row>
    <row r="76" spans="1:9" x14ac:dyDescent="0.45">
      <c r="A76" s="17" t="s">
        <v>58</v>
      </c>
      <c r="B76" s="14" t="s">
        <v>3</v>
      </c>
      <c r="C76" s="14"/>
      <c r="D76" s="15"/>
      <c r="E76" s="15"/>
      <c r="F76" s="14"/>
      <c r="G76" s="14"/>
      <c r="H76" s="14"/>
      <c r="I76" s="95"/>
    </row>
    <row r="77" spans="1:9" x14ac:dyDescent="0.45">
      <c r="A77" s="13"/>
      <c r="B77" s="14"/>
      <c r="C77" s="14"/>
      <c r="D77" s="15"/>
      <c r="E77" s="15"/>
      <c r="F77" s="14"/>
      <c r="G77" s="14"/>
      <c r="H77" s="14"/>
      <c r="I77" s="118"/>
    </row>
    <row r="78" spans="1:9" x14ac:dyDescent="0.45">
      <c r="A78" s="13" t="s">
        <v>59</v>
      </c>
      <c r="B78" s="14">
        <v>35</v>
      </c>
      <c r="C78" s="14">
        <v>36</v>
      </c>
      <c r="D78" s="15">
        <v>37.08</v>
      </c>
      <c r="E78" s="15">
        <v>38.155319999999996</v>
      </c>
      <c r="F78" s="20">
        <f t="shared" ref="F78:F79" si="7">E78*1.03</f>
        <v>39.2999796</v>
      </c>
      <c r="G78" s="20">
        <f>F78*1.03</f>
        <v>40.478978988000001</v>
      </c>
      <c r="H78" s="20">
        <f>G78*1.043</f>
        <v>42.219575084483999</v>
      </c>
      <c r="I78" s="118">
        <f>H78*1.041</f>
        <v>43.950577662947843</v>
      </c>
    </row>
    <row r="79" spans="1:9" x14ac:dyDescent="0.45">
      <c r="A79" s="13" t="s">
        <v>60</v>
      </c>
      <c r="B79" s="14"/>
      <c r="C79" s="14"/>
      <c r="D79" s="15">
        <v>18.5</v>
      </c>
      <c r="E79" s="32">
        <v>18.5</v>
      </c>
      <c r="F79" s="20">
        <f t="shared" si="7"/>
        <v>19.055</v>
      </c>
      <c r="G79" s="20">
        <f>F79*1.03</f>
        <v>19.626650000000001</v>
      </c>
      <c r="H79" s="20">
        <f t="shared" ref="H79:H85" si="8">G79*1.043</f>
        <v>20.47059595</v>
      </c>
      <c r="I79" s="95">
        <f>H79*1.041</f>
        <v>21.309890383949998</v>
      </c>
    </row>
    <row r="80" spans="1:9" x14ac:dyDescent="0.45">
      <c r="A80" s="13"/>
      <c r="B80" s="14"/>
      <c r="C80" s="14"/>
      <c r="D80" s="15"/>
      <c r="E80" s="32"/>
      <c r="F80" s="14"/>
      <c r="G80" s="14"/>
      <c r="H80" s="20"/>
      <c r="I80" s="95"/>
    </row>
    <row r="81" spans="1:9" x14ac:dyDescent="0.45">
      <c r="A81" s="13" t="s">
        <v>61</v>
      </c>
      <c r="B81" s="14"/>
      <c r="C81" s="14"/>
      <c r="D81" s="15"/>
      <c r="E81" s="32"/>
      <c r="F81" s="14"/>
      <c r="G81" s="14"/>
      <c r="H81" s="20"/>
      <c r="I81" s="95"/>
    </row>
    <row r="82" spans="1:9" x14ac:dyDescent="0.45">
      <c r="A82" s="13" t="s">
        <v>3</v>
      </c>
      <c r="B82" s="14"/>
      <c r="C82" s="14"/>
      <c r="D82" s="15"/>
      <c r="E82" s="15"/>
      <c r="F82" s="14"/>
      <c r="G82" s="14"/>
      <c r="H82" s="20"/>
      <c r="I82" s="118"/>
    </row>
    <row r="83" spans="1:9" x14ac:dyDescent="0.45">
      <c r="A83" s="17" t="s">
        <v>62</v>
      </c>
      <c r="B83" s="14"/>
      <c r="C83" s="14"/>
      <c r="D83" s="15"/>
      <c r="E83" s="15"/>
      <c r="F83" s="14"/>
      <c r="G83" s="14"/>
      <c r="H83" s="20"/>
      <c r="I83" s="95"/>
    </row>
    <row r="84" spans="1:9" x14ac:dyDescent="0.45">
      <c r="A84" s="13"/>
      <c r="B84" s="14"/>
      <c r="C84" s="14"/>
      <c r="D84" s="15"/>
      <c r="E84" s="15"/>
      <c r="F84" s="14"/>
      <c r="G84" s="14"/>
      <c r="H84" s="20"/>
      <c r="I84" s="95"/>
    </row>
    <row r="85" spans="1:9" x14ac:dyDescent="0.45">
      <c r="A85" s="13" t="s">
        <v>63</v>
      </c>
      <c r="B85" s="14"/>
      <c r="C85" s="14">
        <v>1000</v>
      </c>
      <c r="D85" s="15">
        <v>2500</v>
      </c>
      <c r="E85" s="15">
        <v>2572.5</v>
      </c>
      <c r="F85" s="15">
        <f t="shared" ref="F85" si="9">E85*1.03</f>
        <v>2649.6750000000002</v>
      </c>
      <c r="G85" s="15">
        <f>F85*1.03</f>
        <v>2729.1652500000005</v>
      </c>
      <c r="H85" s="20">
        <f t="shared" si="8"/>
        <v>2846.5193557500002</v>
      </c>
      <c r="I85" s="95">
        <f>H85*1.041</f>
        <v>2963.2266493357502</v>
      </c>
    </row>
    <row r="86" spans="1:9" x14ac:dyDescent="0.45">
      <c r="A86" s="13"/>
      <c r="B86" s="14"/>
      <c r="C86" s="14"/>
      <c r="D86" s="15"/>
      <c r="E86" s="15"/>
      <c r="F86" s="15"/>
      <c r="G86" s="15"/>
      <c r="H86" s="20"/>
      <c r="I86" s="95"/>
    </row>
    <row r="87" spans="1:9" x14ac:dyDescent="0.45">
      <c r="A87" s="13"/>
      <c r="B87" s="14"/>
      <c r="C87" s="14"/>
      <c r="D87" s="15"/>
      <c r="E87" s="15"/>
      <c r="F87" s="14"/>
      <c r="G87" s="14"/>
      <c r="H87" s="20"/>
      <c r="I87" s="118"/>
    </row>
    <row r="88" spans="1:9" hidden="1" x14ac:dyDescent="0.45">
      <c r="A88" s="46"/>
      <c r="B88" s="39">
        <v>6808</v>
      </c>
      <c r="C88" s="39">
        <v>7012</v>
      </c>
      <c r="D88" s="15"/>
      <c r="E88" s="15"/>
      <c r="F88" s="14"/>
      <c r="G88" s="19" t="s">
        <v>3</v>
      </c>
      <c r="H88" s="19"/>
      <c r="I88" s="95">
        <f t="shared" ref="I88:I92" si="10">H88*1.041</f>
        <v>0</v>
      </c>
    </row>
    <row r="89" spans="1:9" hidden="1" x14ac:dyDescent="0.45">
      <c r="A89" s="54" t="s">
        <v>65</v>
      </c>
      <c r="B89" s="39"/>
      <c r="C89" s="39"/>
      <c r="D89" s="15"/>
      <c r="E89" s="15"/>
      <c r="F89" s="14"/>
      <c r="G89" s="19" t="s">
        <v>3</v>
      </c>
      <c r="H89" s="19"/>
      <c r="I89" s="95">
        <f t="shared" si="10"/>
        <v>0</v>
      </c>
    </row>
    <row r="90" spans="1:9" hidden="1" x14ac:dyDescent="0.45">
      <c r="A90" s="44" t="s">
        <v>66</v>
      </c>
      <c r="B90" s="39"/>
      <c r="C90" s="39"/>
      <c r="D90" s="15"/>
      <c r="E90" s="15"/>
      <c r="F90" s="14"/>
      <c r="G90" s="19" t="s">
        <v>3</v>
      </c>
      <c r="H90" s="19"/>
      <c r="I90" s="118">
        <f t="shared" si="10"/>
        <v>0</v>
      </c>
    </row>
    <row r="91" spans="1:9" hidden="1" x14ac:dyDescent="0.45">
      <c r="A91" s="44"/>
      <c r="B91" s="42"/>
      <c r="C91" s="42"/>
      <c r="D91" s="15"/>
      <c r="E91" s="15"/>
      <c r="F91" s="14"/>
      <c r="G91" s="19" t="s">
        <v>3</v>
      </c>
      <c r="H91" s="19"/>
      <c r="I91" s="95">
        <f t="shared" si="10"/>
        <v>0</v>
      </c>
    </row>
    <row r="92" spans="1:9" hidden="1" x14ac:dyDescent="0.45">
      <c r="A92" s="52" t="s">
        <v>67</v>
      </c>
      <c r="B92" s="39"/>
      <c r="C92" s="39">
        <v>2500</v>
      </c>
      <c r="D92" s="15">
        <v>2600</v>
      </c>
      <c r="E92" s="15">
        <f t="shared" ref="E92" si="11">D92*1.029</f>
        <v>2675.3999999999996</v>
      </c>
      <c r="F92" s="15">
        <f>E92+(104%*E92)</f>
        <v>5457.8159999999989</v>
      </c>
      <c r="G92" s="19">
        <f>F92</f>
        <v>5457.8159999999989</v>
      </c>
      <c r="H92" s="19">
        <f t="shared" ref="H92" si="12">G92*1.043</f>
        <v>5692.5020879999984</v>
      </c>
      <c r="I92" s="95">
        <f t="shared" si="10"/>
        <v>5925.8946736079979</v>
      </c>
    </row>
    <row r="93" spans="1:9" x14ac:dyDescent="0.45">
      <c r="A93" s="10" t="s">
        <v>68</v>
      </c>
      <c r="B93" s="11"/>
      <c r="C93" s="11"/>
      <c r="D93" s="18"/>
      <c r="E93" s="15"/>
      <c r="F93" s="15" t="s">
        <v>3</v>
      </c>
      <c r="G93" s="19" t="str">
        <f>F93</f>
        <v xml:space="preserve"> </v>
      </c>
      <c r="H93" s="19"/>
      <c r="I93" s="118"/>
    </row>
    <row r="94" spans="1:9" x14ac:dyDescent="0.45">
      <c r="A94" s="10" t="s">
        <v>69</v>
      </c>
      <c r="B94" s="11"/>
      <c r="C94" s="11"/>
      <c r="D94" s="18"/>
      <c r="E94" s="15"/>
      <c r="F94" s="15">
        <v>5458</v>
      </c>
      <c r="G94" s="19">
        <f>F94</f>
        <v>5458</v>
      </c>
      <c r="H94" s="19">
        <f>G94*1.043</f>
        <v>5692.6939999999995</v>
      </c>
      <c r="I94" s="118">
        <f>H94*1.041</f>
        <v>5926.0944539999991</v>
      </c>
    </row>
    <row r="95" spans="1:9" x14ac:dyDescent="0.45">
      <c r="A95" s="11"/>
      <c r="B95" s="11"/>
      <c r="C95" s="11"/>
      <c r="D95" s="18">
        <v>615</v>
      </c>
      <c r="E95" s="15">
        <f t="shared" ref="E95" si="13">D95*1.029</f>
        <v>632.83499999999992</v>
      </c>
      <c r="F95" s="15"/>
      <c r="G95" s="19"/>
      <c r="H95" s="19"/>
      <c r="I95" s="95"/>
    </row>
    <row r="96" spans="1:9" x14ac:dyDescent="0.45">
      <c r="A96" s="44" t="s">
        <v>70</v>
      </c>
      <c r="B96" s="42"/>
      <c r="C96" s="42"/>
      <c r="D96" s="18"/>
      <c r="E96" s="15"/>
      <c r="F96" s="15" t="s">
        <v>3</v>
      </c>
      <c r="G96" s="19" t="str">
        <f>F96</f>
        <v xml:space="preserve"> </v>
      </c>
      <c r="H96" s="19"/>
      <c r="I96" s="95"/>
    </row>
    <row r="97" spans="1:9" x14ac:dyDescent="0.45">
      <c r="A97" s="44"/>
      <c r="B97" s="42"/>
      <c r="C97" s="42"/>
      <c r="D97" s="18"/>
      <c r="E97" s="15"/>
      <c r="F97" s="15" t="s">
        <v>3</v>
      </c>
      <c r="G97" s="19" t="str">
        <f>F97</f>
        <v xml:space="preserve"> </v>
      </c>
      <c r="H97" s="19"/>
      <c r="I97" s="95"/>
    </row>
    <row r="98" spans="1:9" x14ac:dyDescent="0.45">
      <c r="A98" s="41" t="s">
        <v>71</v>
      </c>
      <c r="B98" s="42">
        <v>146</v>
      </c>
      <c r="C98" s="42">
        <v>597</v>
      </c>
      <c r="D98" s="18"/>
      <c r="E98" s="15"/>
      <c r="F98" s="15">
        <v>1291</v>
      </c>
      <c r="G98" s="19">
        <v>1291</v>
      </c>
      <c r="H98" s="19">
        <v>1346</v>
      </c>
      <c r="I98" s="118">
        <f>H98*1.041</f>
        <v>1401.1859999999999</v>
      </c>
    </row>
    <row r="99" spans="1:9" x14ac:dyDescent="0.45">
      <c r="A99" s="41" t="s">
        <v>72</v>
      </c>
      <c r="B99" s="42">
        <v>146</v>
      </c>
      <c r="C99" s="42">
        <v>1167</v>
      </c>
      <c r="D99" s="15"/>
      <c r="E99" s="15"/>
      <c r="F99" s="15">
        <v>2523</v>
      </c>
      <c r="G99" s="19">
        <f>F99</f>
        <v>2523</v>
      </c>
      <c r="H99" s="19">
        <v>2632</v>
      </c>
      <c r="I99" s="95">
        <f>H99*1.041</f>
        <v>2739.9119999999998</v>
      </c>
    </row>
    <row r="100" spans="1:9" x14ac:dyDescent="0.45">
      <c r="A100" s="41" t="s">
        <v>3</v>
      </c>
      <c r="B100" s="42"/>
      <c r="C100" s="42"/>
      <c r="D100" s="15"/>
      <c r="E100" s="15"/>
      <c r="F100" s="15" t="s">
        <v>3</v>
      </c>
      <c r="G100" s="19" t="str">
        <f>F100</f>
        <v xml:space="preserve"> </v>
      </c>
      <c r="H100" s="19"/>
      <c r="I100" s="95"/>
    </row>
    <row r="101" spans="1:9" x14ac:dyDescent="0.45">
      <c r="A101" s="44" t="s">
        <v>73</v>
      </c>
      <c r="B101" s="42"/>
      <c r="C101" s="42"/>
      <c r="D101" s="15">
        <v>462</v>
      </c>
      <c r="E101" s="15">
        <f t="shared" ref="E101:E102" si="14">D101*1.029</f>
        <v>475.39799999999997</v>
      </c>
      <c r="F101" s="15"/>
      <c r="G101" s="19"/>
      <c r="H101" s="19"/>
      <c r="I101" s="95"/>
    </row>
    <row r="102" spans="1:9" x14ac:dyDescent="0.45">
      <c r="A102" s="44" t="s">
        <v>74</v>
      </c>
      <c r="B102" s="42"/>
      <c r="C102" s="42"/>
      <c r="D102" s="15">
        <v>906</v>
      </c>
      <c r="E102" s="15">
        <f t="shared" si="14"/>
        <v>932.27399999999989</v>
      </c>
      <c r="F102" s="15"/>
      <c r="G102" s="19"/>
      <c r="H102" s="19"/>
      <c r="I102" s="118"/>
    </row>
    <row r="103" spans="1:9" x14ac:dyDescent="0.45">
      <c r="A103" s="44" t="s">
        <v>75</v>
      </c>
      <c r="B103" s="42"/>
      <c r="C103" s="39"/>
      <c r="D103" s="15"/>
      <c r="E103" s="15"/>
      <c r="F103" s="15" t="s">
        <v>3</v>
      </c>
      <c r="G103" s="19" t="str">
        <f>F103</f>
        <v xml:space="preserve"> </v>
      </c>
      <c r="H103" s="19"/>
      <c r="I103" s="95"/>
    </row>
    <row r="104" spans="1:9" x14ac:dyDescent="0.45">
      <c r="A104" s="44"/>
      <c r="B104" s="42"/>
      <c r="C104" s="39"/>
      <c r="D104" s="15"/>
      <c r="E104" s="15"/>
      <c r="F104" s="15" t="s">
        <v>3</v>
      </c>
      <c r="G104" s="19" t="str">
        <f>F104</f>
        <v xml:space="preserve"> </v>
      </c>
      <c r="H104" s="19"/>
      <c r="I104" s="95"/>
    </row>
    <row r="105" spans="1:9" x14ac:dyDescent="0.45">
      <c r="A105" s="41" t="s">
        <v>76</v>
      </c>
      <c r="B105" s="39"/>
      <c r="C105" s="39">
        <v>449</v>
      </c>
      <c r="D105" s="15"/>
      <c r="E105" s="15"/>
      <c r="F105" s="15">
        <v>970</v>
      </c>
      <c r="G105" s="19">
        <v>970</v>
      </c>
      <c r="H105" s="19">
        <v>1012</v>
      </c>
      <c r="I105" s="95">
        <f>H105*1.041</f>
        <v>1053.492</v>
      </c>
    </row>
    <row r="106" spans="1:9" x14ac:dyDescent="0.45">
      <c r="A106" s="41" t="s">
        <v>77</v>
      </c>
      <c r="B106" s="39"/>
      <c r="C106" s="39">
        <v>880</v>
      </c>
      <c r="D106" s="15"/>
      <c r="E106" s="15"/>
      <c r="F106" s="15">
        <v>1902</v>
      </c>
      <c r="G106" s="19">
        <f>F106</f>
        <v>1902</v>
      </c>
      <c r="H106" s="19">
        <v>1984</v>
      </c>
      <c r="I106" s="118">
        <f>H106*1.041</f>
        <v>2065.3440000000001</v>
      </c>
    </row>
    <row r="107" spans="1:9" x14ac:dyDescent="0.45">
      <c r="A107" s="41" t="s">
        <v>3</v>
      </c>
      <c r="B107" s="39"/>
      <c r="C107" s="39"/>
      <c r="D107" s="15"/>
      <c r="E107" s="15"/>
      <c r="F107" s="15" t="s">
        <v>3</v>
      </c>
      <c r="G107" s="19" t="str">
        <f>F107</f>
        <v xml:space="preserve"> </v>
      </c>
      <c r="H107" s="19"/>
      <c r="I107" s="95"/>
    </row>
    <row r="108" spans="1:9" ht="14.25" customHeight="1" x14ac:dyDescent="0.45">
      <c r="A108" s="41" t="s">
        <v>78</v>
      </c>
      <c r="B108" s="39"/>
      <c r="C108" s="39"/>
      <c r="D108" s="15"/>
      <c r="E108" s="15"/>
      <c r="F108" s="15" t="s">
        <v>3</v>
      </c>
      <c r="G108" s="19" t="str">
        <f>F108</f>
        <v xml:space="preserve"> </v>
      </c>
      <c r="H108" s="19"/>
      <c r="I108" s="95"/>
    </row>
    <row r="109" spans="1:9" x14ac:dyDescent="0.45">
      <c r="A109" s="51" t="s">
        <v>79</v>
      </c>
      <c r="B109" s="39"/>
      <c r="C109" s="39"/>
      <c r="D109" s="15"/>
      <c r="E109" s="15"/>
      <c r="F109" s="15" t="s">
        <v>3</v>
      </c>
      <c r="G109" s="19" t="str">
        <f>F109</f>
        <v xml:space="preserve"> </v>
      </c>
      <c r="H109" s="19"/>
      <c r="I109" s="95"/>
    </row>
    <row r="110" spans="1:9" x14ac:dyDescent="0.45">
      <c r="A110" s="51"/>
      <c r="B110" s="39"/>
      <c r="C110" s="39"/>
      <c r="D110" s="15">
        <v>2060</v>
      </c>
      <c r="E110" s="15">
        <f t="shared" ref="E110:E111" si="15">D110*1.029</f>
        <v>2119.7399999999998</v>
      </c>
      <c r="F110" s="14"/>
      <c r="G110" s="14"/>
      <c r="H110" s="14"/>
      <c r="I110" s="118"/>
    </row>
    <row r="111" spans="1:9" x14ac:dyDescent="0.45">
      <c r="A111" s="44" t="s">
        <v>80</v>
      </c>
      <c r="B111" s="39"/>
      <c r="C111" s="39"/>
      <c r="D111" s="15">
        <v>1378</v>
      </c>
      <c r="E111" s="15">
        <f t="shared" si="15"/>
        <v>1417.962</v>
      </c>
      <c r="F111" s="14"/>
      <c r="G111" s="14"/>
      <c r="H111" s="14"/>
      <c r="I111" s="95"/>
    </row>
    <row r="112" spans="1:9" x14ac:dyDescent="0.45">
      <c r="A112" s="44" t="s">
        <v>81</v>
      </c>
      <c r="B112" s="39"/>
      <c r="C112" s="39"/>
      <c r="D112" s="15"/>
      <c r="E112" s="15"/>
      <c r="F112" s="14"/>
      <c r="G112" s="19" t="s">
        <v>3</v>
      </c>
      <c r="H112" s="19"/>
      <c r="I112" s="95"/>
    </row>
    <row r="113" spans="1:9" x14ac:dyDescent="0.45">
      <c r="A113" s="44"/>
      <c r="B113" s="39"/>
      <c r="C113" s="39"/>
      <c r="D113" s="15"/>
      <c r="E113" s="15"/>
      <c r="F113" s="14"/>
      <c r="G113" s="19" t="s">
        <v>3</v>
      </c>
      <c r="H113" s="19"/>
      <c r="I113" s="95"/>
    </row>
    <row r="114" spans="1:9" x14ac:dyDescent="0.45">
      <c r="A114" s="52" t="s">
        <v>82</v>
      </c>
      <c r="B114" s="39">
        <v>1942</v>
      </c>
      <c r="C114" s="39">
        <v>2000</v>
      </c>
      <c r="D114" s="15"/>
      <c r="E114" s="15"/>
      <c r="F114" s="15">
        <f>E110+(104%*E110)</f>
        <v>4324.2695999999996</v>
      </c>
      <c r="G114" s="19">
        <f>F114</f>
        <v>4324.2695999999996</v>
      </c>
      <c r="H114" s="19">
        <f>G114*1.043</f>
        <v>4510.213192799999</v>
      </c>
      <c r="I114" s="118">
        <f>H114*1.041</f>
        <v>4695.1319337047989</v>
      </c>
    </row>
    <row r="115" spans="1:9" x14ac:dyDescent="0.45">
      <c r="A115" s="52" t="s">
        <v>83</v>
      </c>
      <c r="B115" s="39">
        <v>1299</v>
      </c>
      <c r="C115" s="39">
        <v>1338</v>
      </c>
      <c r="D115" s="15"/>
      <c r="E115" s="15"/>
      <c r="F115" s="15">
        <f>E111+(104%*E111)</f>
        <v>2892.64248</v>
      </c>
      <c r="G115" s="19">
        <f>F115</f>
        <v>2892.64248</v>
      </c>
      <c r="H115" s="19">
        <f>G115*1.043</f>
        <v>3017.0261066399999</v>
      </c>
      <c r="I115" s="118">
        <f>H115*1.041</f>
        <v>3140.7241770122396</v>
      </c>
    </row>
    <row r="116" spans="1:9" x14ac:dyDescent="0.45">
      <c r="A116" s="13"/>
      <c r="B116" s="14"/>
      <c r="C116" s="14"/>
      <c r="D116" s="15"/>
      <c r="E116" s="15"/>
      <c r="F116" s="14"/>
      <c r="G116" s="19" t="s">
        <v>3</v>
      </c>
      <c r="H116" s="19"/>
      <c r="I116" s="95"/>
    </row>
    <row r="117" spans="1:9" x14ac:dyDescent="0.45">
      <c r="A117" s="44" t="s">
        <v>84</v>
      </c>
      <c r="B117" s="14"/>
      <c r="C117" s="14"/>
      <c r="D117" s="15"/>
      <c r="E117" s="15"/>
      <c r="F117" s="14"/>
      <c r="G117" s="19" t="s">
        <v>3</v>
      </c>
      <c r="H117" s="19"/>
      <c r="I117" s="95"/>
    </row>
    <row r="118" spans="1:9" ht="28.5" x14ac:dyDescent="0.45">
      <c r="A118" s="51" t="s">
        <v>85</v>
      </c>
      <c r="B118" s="14"/>
      <c r="C118" s="14"/>
      <c r="D118" s="15"/>
      <c r="E118" s="15"/>
      <c r="F118" s="14"/>
      <c r="G118" s="19" t="s">
        <v>3</v>
      </c>
      <c r="H118" s="19"/>
      <c r="I118" s="95"/>
    </row>
    <row r="119" spans="1:9" x14ac:dyDescent="0.45">
      <c r="A119" s="13"/>
      <c r="B119" s="14"/>
      <c r="C119" s="14"/>
      <c r="D119" s="15"/>
      <c r="E119" s="15"/>
      <c r="F119" s="14"/>
      <c r="G119" s="19" t="s">
        <v>3</v>
      </c>
      <c r="H119" s="19"/>
      <c r="I119" s="118"/>
    </row>
    <row r="120" spans="1:9" x14ac:dyDescent="0.45">
      <c r="A120" s="59" t="s">
        <v>396</v>
      </c>
      <c r="B120" s="125"/>
      <c r="C120" s="125"/>
      <c r="D120" s="53">
        <v>1358</v>
      </c>
      <c r="E120" s="53">
        <v>1397</v>
      </c>
      <c r="F120" s="14"/>
      <c r="G120" s="14"/>
      <c r="H120" s="14"/>
      <c r="I120" s="95"/>
    </row>
    <row r="121" spans="1:9" x14ac:dyDescent="0.45">
      <c r="A121" s="40"/>
      <c r="B121" s="55"/>
      <c r="C121" s="55"/>
      <c r="D121" s="15">
        <v>2716</v>
      </c>
      <c r="E121" s="15">
        <v>2795</v>
      </c>
      <c r="F121" s="14"/>
      <c r="G121" s="14"/>
      <c r="H121" s="14"/>
      <c r="I121" s="95"/>
    </row>
    <row r="122" spans="1:9" x14ac:dyDescent="0.45">
      <c r="A122" s="56" t="s">
        <v>86</v>
      </c>
      <c r="B122" s="55"/>
      <c r="C122" s="55"/>
      <c r="D122" s="15">
        <v>4074</v>
      </c>
      <c r="E122" s="15">
        <v>4192</v>
      </c>
      <c r="F122" s="14"/>
      <c r="G122" s="14"/>
      <c r="H122" s="14"/>
      <c r="I122" s="95"/>
    </row>
    <row r="123" spans="1:9" x14ac:dyDescent="0.45">
      <c r="A123" s="56"/>
      <c r="B123" s="55"/>
      <c r="C123" s="55"/>
      <c r="D123" s="15"/>
      <c r="E123" s="15"/>
      <c r="F123" s="14"/>
      <c r="G123" s="19" t="s">
        <v>3</v>
      </c>
      <c r="H123" s="19"/>
      <c r="I123" s="118"/>
    </row>
    <row r="124" spans="1:9" x14ac:dyDescent="0.45">
      <c r="A124" s="52" t="s">
        <v>87</v>
      </c>
      <c r="B124" s="55">
        <v>1280</v>
      </c>
      <c r="C124" s="55">
        <v>1318</v>
      </c>
      <c r="D124" s="15"/>
      <c r="E124" s="15"/>
      <c r="F124" s="15">
        <f>E120*1.03</f>
        <v>1438.91</v>
      </c>
      <c r="G124" s="19">
        <f>F124</f>
        <v>1438.91</v>
      </c>
      <c r="H124" s="19">
        <f>G124*1.043</f>
        <v>1500.78313</v>
      </c>
      <c r="I124" s="95">
        <f>H124*1.041</f>
        <v>1562.3152383299998</v>
      </c>
    </row>
    <row r="125" spans="1:9" x14ac:dyDescent="0.45">
      <c r="A125" s="52" t="s">
        <v>88</v>
      </c>
      <c r="B125" s="55">
        <v>2560</v>
      </c>
      <c r="C125" s="55">
        <v>2637</v>
      </c>
      <c r="D125" s="15"/>
      <c r="E125" s="15"/>
      <c r="F125" s="15">
        <f>E121*1.03</f>
        <v>2878.85</v>
      </c>
      <c r="G125" s="19">
        <f>F125</f>
        <v>2878.85</v>
      </c>
      <c r="H125" s="19">
        <f>G125*1.043</f>
        <v>3002.6405499999996</v>
      </c>
      <c r="I125" s="95">
        <f>H125*1.041</f>
        <v>3125.7488125499995</v>
      </c>
    </row>
    <row r="126" spans="1:9" x14ac:dyDescent="0.45">
      <c r="A126" s="52" t="s">
        <v>89</v>
      </c>
      <c r="B126" s="55">
        <v>3840</v>
      </c>
      <c r="C126" s="55">
        <v>3955</v>
      </c>
      <c r="D126" s="15"/>
      <c r="E126" s="15"/>
      <c r="F126" s="15">
        <f>E122*1.03</f>
        <v>4317.76</v>
      </c>
      <c r="G126" s="19">
        <f>F126</f>
        <v>4317.76</v>
      </c>
      <c r="H126" s="19">
        <f>G126*1.043</f>
        <v>4503.4236799999999</v>
      </c>
      <c r="I126" s="95">
        <f>H126*1.041</f>
        <v>4688.0640508799997</v>
      </c>
    </row>
    <row r="127" spans="1:9" x14ac:dyDescent="0.45">
      <c r="A127" s="51" t="s">
        <v>90</v>
      </c>
      <c r="B127" s="55"/>
      <c r="C127" s="55"/>
      <c r="D127" s="15"/>
      <c r="E127" s="15"/>
      <c r="F127" s="14"/>
      <c r="G127" s="19" t="s">
        <v>3</v>
      </c>
      <c r="H127" s="19"/>
      <c r="I127" s="118"/>
    </row>
    <row r="128" spans="1:9" x14ac:dyDescent="0.45">
      <c r="A128" s="51"/>
      <c r="B128" s="55"/>
      <c r="C128" s="55"/>
      <c r="D128" s="15">
        <v>26742</v>
      </c>
      <c r="E128" s="15">
        <v>27517</v>
      </c>
      <c r="F128" s="14"/>
      <c r="G128" s="14"/>
      <c r="H128" s="14"/>
      <c r="I128" s="95"/>
    </row>
    <row r="129" spans="1:9" ht="28.5" x14ac:dyDescent="0.45">
      <c r="A129" s="56" t="s">
        <v>91</v>
      </c>
      <c r="B129" s="55"/>
      <c r="C129" s="55"/>
      <c r="D129" s="15">
        <v>40112</v>
      </c>
      <c r="E129" s="15">
        <v>41276</v>
      </c>
      <c r="F129" s="14"/>
      <c r="G129" s="14"/>
      <c r="H129" s="14"/>
      <c r="I129" s="95"/>
    </row>
    <row r="130" spans="1:9" x14ac:dyDescent="0.45">
      <c r="A130" s="40"/>
      <c r="B130" s="55"/>
      <c r="C130" s="55"/>
      <c r="D130" s="15">
        <v>2676</v>
      </c>
      <c r="E130" s="15">
        <f t="shared" ref="E130:E138" si="16">D130*1.029</f>
        <v>2753.6039999999998</v>
      </c>
      <c r="F130" s="14"/>
      <c r="G130" s="14"/>
      <c r="H130" s="14"/>
      <c r="I130" s="95"/>
    </row>
    <row r="131" spans="1:9" x14ac:dyDescent="0.45">
      <c r="A131" s="52" t="s">
        <v>92</v>
      </c>
      <c r="B131" s="55">
        <v>12604</v>
      </c>
      <c r="C131" s="55">
        <v>12982</v>
      </c>
      <c r="D131" s="15">
        <v>10000</v>
      </c>
      <c r="E131" s="15">
        <f t="shared" si="16"/>
        <v>10290</v>
      </c>
      <c r="F131" s="15">
        <v>14172</v>
      </c>
      <c r="G131" s="19">
        <v>14172</v>
      </c>
      <c r="H131" s="19">
        <v>14781</v>
      </c>
      <c r="I131" s="118">
        <f t="shared" ref="I131:I142" si="17">H131*1.041</f>
        <v>15387.020999999999</v>
      </c>
    </row>
    <row r="132" spans="1:9" x14ac:dyDescent="0.45">
      <c r="A132" s="52" t="s">
        <v>88</v>
      </c>
      <c r="B132" s="55">
        <v>25207</v>
      </c>
      <c r="C132" s="55">
        <v>25963</v>
      </c>
      <c r="D132" s="15">
        <v>10000</v>
      </c>
      <c r="E132" s="15">
        <f t="shared" si="16"/>
        <v>10290</v>
      </c>
      <c r="F132" s="15">
        <f t="shared" ref="F132:F142" si="18">E128*1.03</f>
        <v>28342.510000000002</v>
      </c>
      <c r="G132" s="19">
        <f t="shared" ref="G132:G142" si="19">F132</f>
        <v>28342.510000000002</v>
      </c>
      <c r="H132" s="19">
        <f t="shared" ref="H132:H139" si="20">G132*1.043</f>
        <v>29561.237929999999</v>
      </c>
      <c r="I132" s="95">
        <f t="shared" si="17"/>
        <v>30773.248685129998</v>
      </c>
    </row>
    <row r="133" spans="1:9" x14ac:dyDescent="0.45">
      <c r="A133" s="52" t="s">
        <v>89</v>
      </c>
      <c r="B133" s="55">
        <v>37810</v>
      </c>
      <c r="C133" s="55">
        <v>38944</v>
      </c>
      <c r="D133" s="15">
        <v>4012</v>
      </c>
      <c r="E133" s="15">
        <f t="shared" si="16"/>
        <v>4128.348</v>
      </c>
      <c r="F133" s="15">
        <f t="shared" si="18"/>
        <v>42514.28</v>
      </c>
      <c r="G133" s="19">
        <f t="shared" si="19"/>
        <v>42514.28</v>
      </c>
      <c r="H133" s="19">
        <f t="shared" si="20"/>
        <v>44342.394039999999</v>
      </c>
      <c r="I133" s="95">
        <f t="shared" si="17"/>
        <v>46160.432195639994</v>
      </c>
    </row>
    <row r="134" spans="1:9" ht="17.25" customHeight="1" x14ac:dyDescent="0.45">
      <c r="A134" s="52" t="s">
        <v>93</v>
      </c>
      <c r="B134" s="55">
        <v>2522</v>
      </c>
      <c r="C134" s="55">
        <v>2598</v>
      </c>
      <c r="D134" s="15">
        <v>6685</v>
      </c>
      <c r="E134" s="15">
        <f t="shared" si="16"/>
        <v>6878.8649999999998</v>
      </c>
      <c r="F134" s="15">
        <f t="shared" si="18"/>
        <v>2836.2121199999997</v>
      </c>
      <c r="G134" s="19">
        <f t="shared" si="19"/>
        <v>2836.2121199999997</v>
      </c>
      <c r="H134" s="19">
        <f t="shared" si="20"/>
        <v>2958.1692411599993</v>
      </c>
      <c r="I134" s="95">
        <f t="shared" si="17"/>
        <v>3079.454180047559</v>
      </c>
    </row>
    <row r="135" spans="1:9" x14ac:dyDescent="0.45">
      <c r="A135" s="52" t="s">
        <v>94</v>
      </c>
      <c r="B135" s="55"/>
      <c r="C135" s="55"/>
      <c r="D135" s="15">
        <v>4012</v>
      </c>
      <c r="E135" s="15">
        <f t="shared" si="16"/>
        <v>4128.348</v>
      </c>
      <c r="F135" s="15">
        <f t="shared" si="18"/>
        <v>10598.7</v>
      </c>
      <c r="G135" s="19">
        <f t="shared" si="19"/>
        <v>10598.7</v>
      </c>
      <c r="H135" s="19">
        <f t="shared" si="20"/>
        <v>11054.444100000001</v>
      </c>
      <c r="I135" s="118">
        <f t="shared" si="17"/>
        <v>11507.676308099999</v>
      </c>
    </row>
    <row r="136" spans="1:9" x14ac:dyDescent="0.45">
      <c r="A136" s="52" t="s">
        <v>95</v>
      </c>
      <c r="B136" s="55"/>
      <c r="C136" s="55"/>
      <c r="D136" s="15">
        <v>6685</v>
      </c>
      <c r="E136" s="15">
        <f t="shared" si="16"/>
        <v>6878.8649999999998</v>
      </c>
      <c r="F136" s="15">
        <f t="shared" si="18"/>
        <v>10598.7</v>
      </c>
      <c r="G136" s="19">
        <f t="shared" si="19"/>
        <v>10598.7</v>
      </c>
      <c r="H136" s="19">
        <f t="shared" si="20"/>
        <v>11054.444100000001</v>
      </c>
      <c r="I136" s="118">
        <f t="shared" si="17"/>
        <v>11507.676308099999</v>
      </c>
    </row>
    <row r="137" spans="1:9" x14ac:dyDescent="0.45">
      <c r="A137" s="52" t="s">
        <v>96</v>
      </c>
      <c r="B137" s="55">
        <v>3782</v>
      </c>
      <c r="C137" s="55">
        <v>3895</v>
      </c>
      <c r="D137" s="15">
        <v>13371</v>
      </c>
      <c r="E137" s="15">
        <f t="shared" si="16"/>
        <v>13758.758999999998</v>
      </c>
      <c r="F137" s="15">
        <f t="shared" si="18"/>
        <v>4252.1984400000001</v>
      </c>
      <c r="G137" s="19">
        <f t="shared" si="19"/>
        <v>4252.1984400000001</v>
      </c>
      <c r="H137" s="19">
        <f t="shared" si="20"/>
        <v>4435.0429729199996</v>
      </c>
      <c r="I137" s="95">
        <f t="shared" si="17"/>
        <v>4616.8797348097196</v>
      </c>
    </row>
    <row r="138" spans="1:9" x14ac:dyDescent="0.45">
      <c r="A138" s="52" t="s">
        <v>97</v>
      </c>
      <c r="B138" s="55">
        <v>6301</v>
      </c>
      <c r="C138" s="55">
        <v>6490</v>
      </c>
      <c r="D138" s="15">
        <v>1000</v>
      </c>
      <c r="E138" s="15">
        <f t="shared" si="16"/>
        <v>1029</v>
      </c>
      <c r="F138" s="15">
        <f t="shared" si="18"/>
        <v>7085.2309500000001</v>
      </c>
      <c r="G138" s="19">
        <f t="shared" si="19"/>
        <v>7085.2309500000001</v>
      </c>
      <c r="H138" s="19">
        <f t="shared" si="20"/>
        <v>7389.8958808499992</v>
      </c>
      <c r="I138" s="95">
        <f t="shared" si="17"/>
        <v>7692.8816119648491</v>
      </c>
    </row>
    <row r="139" spans="1:9" x14ac:dyDescent="0.45">
      <c r="A139" s="52" t="s">
        <v>98</v>
      </c>
      <c r="B139" s="55">
        <v>3782</v>
      </c>
      <c r="C139" s="55">
        <v>3895</v>
      </c>
      <c r="D139" s="15"/>
      <c r="E139" s="15"/>
      <c r="F139" s="15">
        <f t="shared" si="18"/>
        <v>4252.1984400000001</v>
      </c>
      <c r="G139" s="19">
        <f t="shared" si="19"/>
        <v>4252.1984400000001</v>
      </c>
      <c r="H139" s="19">
        <f t="shared" si="20"/>
        <v>4435.0429729199996</v>
      </c>
      <c r="I139" s="95">
        <f t="shared" si="17"/>
        <v>4616.8797348097196</v>
      </c>
    </row>
    <row r="140" spans="1:9" ht="17.25" customHeight="1" x14ac:dyDescent="0.45">
      <c r="A140" s="52" t="s">
        <v>99</v>
      </c>
      <c r="B140" s="55">
        <v>6301</v>
      </c>
      <c r="C140" s="55">
        <v>6490</v>
      </c>
      <c r="D140" s="15"/>
      <c r="E140" s="15"/>
      <c r="F140" s="15">
        <f t="shared" si="18"/>
        <v>7085.2309500000001</v>
      </c>
      <c r="G140" s="19">
        <f t="shared" si="19"/>
        <v>7085.2309500000001</v>
      </c>
      <c r="H140" s="19">
        <f t="shared" ref="H140:H142" si="21">G140*1.043</f>
        <v>7389.8958808499992</v>
      </c>
      <c r="I140" s="118">
        <f t="shared" si="17"/>
        <v>7692.8816119648491</v>
      </c>
    </row>
    <row r="141" spans="1:9" x14ac:dyDescent="0.45">
      <c r="A141" s="52" t="s">
        <v>100</v>
      </c>
      <c r="B141" s="55">
        <v>12604</v>
      </c>
      <c r="C141" s="55">
        <v>12982</v>
      </c>
      <c r="D141" s="15"/>
      <c r="E141" s="15"/>
      <c r="F141" s="15">
        <f t="shared" si="18"/>
        <v>14171.521769999999</v>
      </c>
      <c r="G141" s="19">
        <f t="shared" si="19"/>
        <v>14171.521769999999</v>
      </c>
      <c r="H141" s="19">
        <f t="shared" si="21"/>
        <v>14780.897206109998</v>
      </c>
      <c r="I141" s="95">
        <f t="shared" si="17"/>
        <v>15386.913991560506</v>
      </c>
    </row>
    <row r="142" spans="1:9" x14ac:dyDescent="0.45">
      <c r="A142" s="51" t="s">
        <v>101</v>
      </c>
      <c r="B142" s="55">
        <v>726</v>
      </c>
      <c r="C142" s="55">
        <v>748</v>
      </c>
      <c r="D142" s="47"/>
      <c r="E142" s="15"/>
      <c r="F142" s="15">
        <f t="shared" si="18"/>
        <v>1059.8700000000001</v>
      </c>
      <c r="G142" s="19">
        <f t="shared" si="19"/>
        <v>1059.8700000000001</v>
      </c>
      <c r="H142" s="19">
        <f t="shared" si="21"/>
        <v>1105.4444100000001</v>
      </c>
      <c r="I142" s="95">
        <f t="shared" si="17"/>
        <v>1150.7676308099999</v>
      </c>
    </row>
    <row r="143" spans="1:9" ht="42.75" x14ac:dyDescent="0.45">
      <c r="A143" s="57" t="s">
        <v>102</v>
      </c>
      <c r="B143" s="55"/>
      <c r="C143" s="55"/>
      <c r="D143" s="15"/>
      <c r="E143" s="15"/>
      <c r="F143" s="14"/>
      <c r="G143" s="19" t="s">
        <v>3</v>
      </c>
      <c r="H143" s="14"/>
      <c r="I143" s="95"/>
    </row>
    <row r="144" spans="1:9" x14ac:dyDescent="0.45">
      <c r="A144" s="51"/>
      <c r="B144" s="55"/>
      <c r="C144" s="55"/>
      <c r="D144" s="15"/>
      <c r="E144" s="15"/>
      <c r="F144" s="14"/>
      <c r="G144" s="19" t="s">
        <v>3</v>
      </c>
      <c r="H144" s="14"/>
      <c r="I144" s="118"/>
    </row>
    <row r="145" spans="1:9" ht="28.5" x14ac:dyDescent="0.45">
      <c r="A145" s="51" t="s">
        <v>103</v>
      </c>
      <c r="B145" s="55"/>
      <c r="C145" s="55"/>
      <c r="D145" s="15"/>
      <c r="E145" s="15"/>
      <c r="F145" s="14"/>
      <c r="G145" s="19" t="s">
        <v>3</v>
      </c>
      <c r="H145" s="14"/>
      <c r="I145" s="95"/>
    </row>
    <row r="146" spans="1:9" x14ac:dyDescent="0.45">
      <c r="A146" s="51"/>
      <c r="B146" s="55"/>
      <c r="C146" s="55"/>
      <c r="D146" s="15"/>
      <c r="E146" s="15"/>
      <c r="F146" s="14"/>
      <c r="G146" s="19" t="s">
        <v>3</v>
      </c>
      <c r="H146" s="14"/>
      <c r="I146" s="95"/>
    </row>
    <row r="147" spans="1:9" x14ac:dyDescent="0.45">
      <c r="A147" s="44" t="s">
        <v>104</v>
      </c>
      <c r="B147" s="55"/>
      <c r="C147" s="55"/>
      <c r="D147" s="15"/>
      <c r="E147" s="15"/>
      <c r="F147" s="14"/>
      <c r="G147" s="19" t="s">
        <v>3</v>
      </c>
      <c r="H147" s="14"/>
      <c r="I147" s="95"/>
    </row>
    <row r="148" spans="1:9" x14ac:dyDescent="0.45">
      <c r="A148" s="44"/>
      <c r="B148" s="55"/>
      <c r="C148" s="55"/>
      <c r="D148" s="15"/>
      <c r="E148" s="15"/>
      <c r="F148" s="14"/>
      <c r="G148" s="19" t="s">
        <v>3</v>
      </c>
      <c r="H148" s="14"/>
      <c r="I148" s="118"/>
    </row>
    <row r="149" spans="1:9" ht="57" x14ac:dyDescent="0.45">
      <c r="A149" s="57" t="s">
        <v>105</v>
      </c>
      <c r="B149" s="55"/>
      <c r="C149" s="55"/>
      <c r="D149" s="15"/>
      <c r="E149" s="15"/>
      <c r="F149" s="14"/>
      <c r="G149" s="19" t="s">
        <v>3</v>
      </c>
      <c r="H149" s="14"/>
      <c r="I149" s="95"/>
    </row>
    <row r="150" spans="1:9" x14ac:dyDescent="0.45">
      <c r="A150" s="51"/>
      <c r="B150" s="55"/>
      <c r="C150" s="55"/>
      <c r="D150" s="15">
        <v>7002</v>
      </c>
      <c r="E150" s="15">
        <v>7205</v>
      </c>
      <c r="F150" s="14"/>
      <c r="G150" s="14"/>
      <c r="H150" s="14"/>
      <c r="I150" s="95"/>
    </row>
    <row r="151" spans="1:9" x14ac:dyDescent="0.45">
      <c r="A151" s="35" t="s">
        <v>106</v>
      </c>
      <c r="B151" s="55"/>
      <c r="C151" s="55"/>
      <c r="D151" s="15"/>
      <c r="E151" s="15"/>
      <c r="F151" s="15" t="s">
        <v>3</v>
      </c>
      <c r="G151" s="19" t="str">
        <f>F151</f>
        <v xml:space="preserve"> </v>
      </c>
      <c r="H151" s="19"/>
      <c r="I151" s="95"/>
    </row>
    <row r="152" spans="1:9" x14ac:dyDescent="0.45">
      <c r="A152" s="35"/>
      <c r="B152" s="58"/>
      <c r="C152" s="58"/>
      <c r="D152" s="15"/>
      <c r="E152" s="15"/>
      <c r="F152" s="15" t="s">
        <v>3</v>
      </c>
      <c r="G152" s="19" t="str">
        <f>F152</f>
        <v xml:space="preserve"> </v>
      </c>
      <c r="H152" s="19"/>
      <c r="I152" s="118"/>
    </row>
    <row r="153" spans="1:9" x14ac:dyDescent="0.45">
      <c r="A153" s="36" t="s">
        <v>107</v>
      </c>
      <c r="B153" s="55">
        <v>6600</v>
      </c>
      <c r="C153" s="55">
        <v>6798</v>
      </c>
      <c r="D153" s="15"/>
      <c r="E153" s="15"/>
      <c r="F153" s="15">
        <f>E150*1.03</f>
        <v>7421.1500000000005</v>
      </c>
      <c r="G153" s="19">
        <f>F153</f>
        <v>7421.1500000000005</v>
      </c>
      <c r="H153" s="19">
        <f>G153*1.043</f>
        <v>7740.2594500000005</v>
      </c>
      <c r="I153" s="95">
        <f>H153*1.041</f>
        <v>8057.6100874499998</v>
      </c>
    </row>
    <row r="154" spans="1:9" x14ac:dyDescent="0.45">
      <c r="A154" s="52" t="s">
        <v>108</v>
      </c>
      <c r="B154" s="55">
        <v>9903</v>
      </c>
      <c r="C154" s="55">
        <v>10200</v>
      </c>
      <c r="D154" s="15"/>
      <c r="E154" s="15"/>
      <c r="F154" s="15">
        <v>11135</v>
      </c>
      <c r="G154" s="19">
        <v>11135</v>
      </c>
      <c r="H154" s="19">
        <v>11614</v>
      </c>
      <c r="I154" s="95">
        <f>H154*1.041</f>
        <v>12090.173999999999</v>
      </c>
    </row>
    <row r="155" spans="1:9" x14ac:dyDescent="0.45">
      <c r="A155" s="51" t="s">
        <v>109</v>
      </c>
      <c r="B155" s="55"/>
      <c r="C155" s="55"/>
      <c r="D155" s="15"/>
      <c r="E155" s="15"/>
      <c r="F155" s="15" t="s">
        <v>3</v>
      </c>
      <c r="G155" s="19" t="str">
        <f>F155</f>
        <v xml:space="preserve"> </v>
      </c>
      <c r="H155" s="19"/>
      <c r="I155" s="95"/>
    </row>
    <row r="156" spans="1:9" x14ac:dyDescent="0.45">
      <c r="A156" s="51"/>
      <c r="B156" s="55"/>
      <c r="C156" s="55"/>
      <c r="D156" s="15">
        <v>17409</v>
      </c>
      <c r="E156" s="15">
        <v>17914</v>
      </c>
      <c r="F156" s="15"/>
      <c r="G156" s="19"/>
      <c r="H156" s="19"/>
      <c r="I156" s="118"/>
    </row>
    <row r="157" spans="1:9" x14ac:dyDescent="0.45">
      <c r="A157" s="51" t="s">
        <v>110</v>
      </c>
      <c r="B157" s="55"/>
      <c r="C157" s="55"/>
      <c r="D157" s="15"/>
      <c r="E157" s="15"/>
      <c r="F157" s="15" t="s">
        <v>3</v>
      </c>
      <c r="G157" s="19" t="str">
        <f>F157</f>
        <v xml:space="preserve"> </v>
      </c>
      <c r="H157" s="19"/>
      <c r="I157" s="118"/>
    </row>
    <row r="158" spans="1:9" x14ac:dyDescent="0.45">
      <c r="A158" s="51" t="s">
        <v>111</v>
      </c>
      <c r="B158" s="55"/>
      <c r="C158" s="55"/>
      <c r="D158" s="15"/>
      <c r="E158" s="15"/>
      <c r="F158" s="14"/>
      <c r="G158" s="14"/>
      <c r="H158" s="14"/>
      <c r="I158" s="95"/>
    </row>
    <row r="159" spans="1:9" x14ac:dyDescent="0.45">
      <c r="A159" s="51"/>
      <c r="B159" s="55"/>
      <c r="C159" s="55"/>
      <c r="D159" s="15"/>
      <c r="E159" s="15"/>
      <c r="F159" s="15" t="s">
        <v>3</v>
      </c>
      <c r="G159" s="19" t="str">
        <f t="shared" ref="G159:G164" si="22">F159</f>
        <v xml:space="preserve"> </v>
      </c>
      <c r="H159" s="19"/>
      <c r="I159" s="95"/>
    </row>
    <row r="160" spans="1:9" x14ac:dyDescent="0.45">
      <c r="A160" s="44" t="s">
        <v>112</v>
      </c>
      <c r="B160" s="55">
        <v>16410</v>
      </c>
      <c r="C160" s="55">
        <v>16902</v>
      </c>
      <c r="D160" s="15"/>
      <c r="E160" s="15"/>
      <c r="F160" s="15">
        <v>18451</v>
      </c>
      <c r="G160" s="19">
        <f t="shared" si="22"/>
        <v>18451</v>
      </c>
      <c r="H160" s="19">
        <v>19245</v>
      </c>
      <c r="I160" s="95">
        <f>H160*1.041</f>
        <v>20034.044999999998</v>
      </c>
    </row>
    <row r="161" spans="1:9" x14ac:dyDescent="0.45">
      <c r="A161" s="44"/>
      <c r="B161" s="55"/>
      <c r="C161" s="55"/>
      <c r="D161" s="15"/>
      <c r="E161" s="15"/>
      <c r="F161" s="15" t="s">
        <v>3</v>
      </c>
      <c r="G161" s="19" t="str">
        <f t="shared" si="22"/>
        <v xml:space="preserve"> </v>
      </c>
      <c r="H161" s="19"/>
      <c r="I161" s="118"/>
    </row>
    <row r="162" spans="1:9" x14ac:dyDescent="0.45">
      <c r="A162" s="52" t="s">
        <v>113</v>
      </c>
      <c r="B162" s="55"/>
      <c r="C162" s="55"/>
      <c r="D162" s="15"/>
      <c r="E162" s="15"/>
      <c r="F162" s="15" t="s">
        <v>3</v>
      </c>
      <c r="G162" s="19" t="str">
        <f t="shared" si="22"/>
        <v xml:space="preserve"> </v>
      </c>
      <c r="H162" s="19"/>
      <c r="I162" s="95"/>
    </row>
    <row r="163" spans="1:9" x14ac:dyDescent="0.45">
      <c r="A163" s="52" t="s">
        <v>114</v>
      </c>
      <c r="B163" s="55"/>
      <c r="C163" s="55"/>
      <c r="D163" s="15"/>
      <c r="E163" s="15"/>
      <c r="F163" s="15" t="s">
        <v>3</v>
      </c>
      <c r="G163" s="19" t="str">
        <f t="shared" si="22"/>
        <v xml:space="preserve"> </v>
      </c>
      <c r="H163" s="19"/>
      <c r="I163" s="95"/>
    </row>
    <row r="164" spans="1:9" x14ac:dyDescent="0.45">
      <c r="A164" s="51" t="s">
        <v>115</v>
      </c>
      <c r="B164" s="55"/>
      <c r="C164" s="55"/>
      <c r="D164" s="15"/>
      <c r="E164" s="15"/>
      <c r="F164" s="15" t="s">
        <v>3</v>
      </c>
      <c r="G164" s="19" t="str">
        <f t="shared" si="22"/>
        <v xml:space="preserve"> </v>
      </c>
      <c r="H164" s="19"/>
      <c r="I164" s="95"/>
    </row>
    <row r="165" spans="1:9" x14ac:dyDescent="0.45">
      <c r="A165" s="51" t="s">
        <v>116</v>
      </c>
      <c r="B165" s="55"/>
      <c r="C165" s="55"/>
      <c r="D165" s="15">
        <v>6180</v>
      </c>
      <c r="E165" s="15">
        <v>6359</v>
      </c>
      <c r="F165" s="14"/>
      <c r="G165" s="14"/>
      <c r="H165" s="14"/>
      <c r="I165" s="118"/>
    </row>
    <row r="166" spans="1:9" x14ac:dyDescent="0.45">
      <c r="A166" s="51"/>
      <c r="B166" s="55"/>
      <c r="C166" s="55"/>
      <c r="D166" s="15"/>
      <c r="E166" s="15"/>
      <c r="F166" s="15" t="s">
        <v>3</v>
      </c>
      <c r="G166" s="19" t="str">
        <f>F166</f>
        <v xml:space="preserve"> </v>
      </c>
      <c r="H166" s="19"/>
      <c r="I166" s="95"/>
    </row>
    <row r="167" spans="1:9" x14ac:dyDescent="0.45">
      <c r="A167" s="51"/>
      <c r="B167" s="55"/>
      <c r="C167" s="55"/>
      <c r="D167" s="15">
        <v>12222</v>
      </c>
      <c r="E167" s="15">
        <v>12576</v>
      </c>
      <c r="F167" s="14"/>
      <c r="G167" s="14"/>
      <c r="H167" s="14"/>
      <c r="I167" s="95"/>
    </row>
    <row r="168" spans="1:9" x14ac:dyDescent="0.45">
      <c r="A168" s="44" t="s">
        <v>117</v>
      </c>
      <c r="B168" s="55"/>
      <c r="C168" s="55"/>
      <c r="D168" s="15">
        <v>18318</v>
      </c>
      <c r="E168" s="15">
        <v>18849</v>
      </c>
      <c r="F168" s="14"/>
      <c r="G168" s="14"/>
      <c r="H168" s="14"/>
      <c r="I168" s="118"/>
    </row>
    <row r="169" spans="1:9" x14ac:dyDescent="0.45">
      <c r="A169" s="45" t="s">
        <v>118</v>
      </c>
      <c r="B169" s="55"/>
      <c r="C169" s="55"/>
      <c r="D169" s="15">
        <v>30554</v>
      </c>
      <c r="E169" s="15">
        <v>31440</v>
      </c>
      <c r="F169" s="14"/>
      <c r="G169" s="14"/>
      <c r="H169" s="14"/>
      <c r="I169" s="95"/>
    </row>
    <row r="170" spans="1:9" x14ac:dyDescent="0.45">
      <c r="A170" s="52" t="s">
        <v>119</v>
      </c>
      <c r="B170" s="55">
        <v>8633</v>
      </c>
      <c r="C170" s="55">
        <v>8892</v>
      </c>
      <c r="D170" s="15">
        <v>61104</v>
      </c>
      <c r="E170" s="15">
        <v>62876</v>
      </c>
      <c r="F170" s="15" t="e">
        <f>#REF!*1.03</f>
        <v>#REF!</v>
      </c>
      <c r="G170" s="19">
        <v>9707</v>
      </c>
      <c r="H170" s="19">
        <f>G170*1.043</f>
        <v>10124.401</v>
      </c>
      <c r="I170" s="95">
        <f>H170*1.041</f>
        <v>10539.501440999999</v>
      </c>
    </row>
    <row r="171" spans="1:9" x14ac:dyDescent="0.45">
      <c r="A171" s="52" t="s">
        <v>120</v>
      </c>
      <c r="B171" s="55">
        <v>11520</v>
      </c>
      <c r="C171" s="55">
        <v>11866</v>
      </c>
      <c r="D171" s="15"/>
      <c r="E171" s="15"/>
      <c r="F171" s="15">
        <f>E167*1.03</f>
        <v>12953.28</v>
      </c>
      <c r="G171" s="19">
        <f>F171</f>
        <v>12953.28</v>
      </c>
      <c r="H171" s="19">
        <f>G171*1.043</f>
        <v>13510.27104</v>
      </c>
      <c r="I171" s="95">
        <f>H171*1.041</f>
        <v>14064.192152639998</v>
      </c>
    </row>
    <row r="172" spans="1:9" x14ac:dyDescent="0.45">
      <c r="A172" s="52" t="s">
        <v>121</v>
      </c>
      <c r="B172" s="55">
        <v>17266</v>
      </c>
      <c r="C172" s="55">
        <v>17784</v>
      </c>
      <c r="D172" s="15"/>
      <c r="E172" s="15"/>
      <c r="F172" s="15">
        <f>E168*1.03</f>
        <v>19414.47</v>
      </c>
      <c r="G172" s="19">
        <f>F172</f>
        <v>19414.47</v>
      </c>
      <c r="H172" s="19">
        <f>G172*1.043</f>
        <v>20249.29221</v>
      </c>
      <c r="I172" s="118">
        <f>H172*1.041</f>
        <v>21079.51319061</v>
      </c>
    </row>
    <row r="173" spans="1:9" x14ac:dyDescent="0.45">
      <c r="A173" s="52" t="s">
        <v>122</v>
      </c>
      <c r="B173" s="55">
        <v>28800</v>
      </c>
      <c r="C173" s="55">
        <v>29664</v>
      </c>
      <c r="D173" s="15"/>
      <c r="E173" s="15"/>
      <c r="F173" s="15">
        <f>E169*1.03</f>
        <v>32383.200000000001</v>
      </c>
      <c r="G173" s="19">
        <f>F173</f>
        <v>32383.200000000001</v>
      </c>
      <c r="H173" s="19">
        <f>G173*1.043</f>
        <v>33775.677599999995</v>
      </c>
      <c r="I173" s="118">
        <f>H173*1.041</f>
        <v>35160.480381599991</v>
      </c>
    </row>
    <row r="174" spans="1:9" x14ac:dyDescent="0.45">
      <c r="A174" s="52" t="s">
        <v>123</v>
      </c>
      <c r="B174" s="55">
        <v>57596</v>
      </c>
      <c r="C174" s="55">
        <v>59324</v>
      </c>
      <c r="D174" s="15"/>
      <c r="E174" s="15"/>
      <c r="F174" s="15">
        <f>E170*1.03</f>
        <v>64762.28</v>
      </c>
      <c r="G174" s="19">
        <f>F174</f>
        <v>64762.28</v>
      </c>
      <c r="H174" s="19">
        <f>G174*1.043</f>
        <v>67547.058039999989</v>
      </c>
      <c r="I174" s="95">
        <f>H174*1.041</f>
        <v>70316.487419639991</v>
      </c>
    </row>
    <row r="175" spans="1:9" ht="42.75" x14ac:dyDescent="0.45">
      <c r="A175" s="51" t="s">
        <v>124</v>
      </c>
      <c r="B175" s="55"/>
      <c r="C175" s="55"/>
      <c r="D175" s="15"/>
      <c r="E175" s="15"/>
      <c r="F175" s="14"/>
      <c r="G175" s="19" t="s">
        <v>64</v>
      </c>
      <c r="H175" s="19"/>
      <c r="I175" s="95"/>
    </row>
    <row r="176" spans="1:9" x14ac:dyDescent="0.45">
      <c r="A176" s="51"/>
      <c r="B176" s="55"/>
      <c r="C176" s="55"/>
      <c r="D176" s="15"/>
      <c r="E176" s="15"/>
      <c r="F176" s="14"/>
      <c r="G176" s="19" t="s">
        <v>3</v>
      </c>
      <c r="H176" s="19"/>
      <c r="I176" s="95"/>
    </row>
    <row r="177" spans="1:9" x14ac:dyDescent="0.45">
      <c r="A177" s="40" t="s">
        <v>125</v>
      </c>
      <c r="B177" s="55"/>
      <c r="C177" s="55"/>
      <c r="D177" s="15">
        <v>802</v>
      </c>
      <c r="E177" s="15">
        <v>826</v>
      </c>
      <c r="F177" s="14"/>
      <c r="G177" s="14"/>
      <c r="H177" s="14"/>
      <c r="I177" s="118"/>
    </row>
    <row r="178" spans="1:9" x14ac:dyDescent="0.45">
      <c r="A178" s="40"/>
      <c r="B178" s="55"/>
      <c r="C178" s="55"/>
      <c r="D178" s="15"/>
      <c r="E178" s="15"/>
      <c r="F178" s="14"/>
      <c r="G178" s="19" t="s">
        <v>3</v>
      </c>
      <c r="H178" s="19"/>
      <c r="I178" s="95"/>
    </row>
    <row r="179" spans="1:9" x14ac:dyDescent="0.45">
      <c r="A179" s="44" t="s">
        <v>126</v>
      </c>
      <c r="B179" s="55"/>
      <c r="C179" s="55"/>
      <c r="D179" s="15"/>
      <c r="E179" s="15"/>
      <c r="F179" s="14"/>
      <c r="G179" s="14"/>
      <c r="H179" s="14"/>
      <c r="I179" s="95"/>
    </row>
    <row r="180" spans="1:9" x14ac:dyDescent="0.45">
      <c r="A180" s="44"/>
      <c r="B180" s="55"/>
      <c r="C180" s="55"/>
      <c r="D180" s="15"/>
      <c r="E180" s="15"/>
      <c r="F180" s="14"/>
      <c r="G180" s="19" t="s">
        <v>3</v>
      </c>
      <c r="H180" s="19"/>
      <c r="I180" s="95"/>
    </row>
    <row r="181" spans="1:9" x14ac:dyDescent="0.45">
      <c r="A181" s="59" t="s">
        <v>127</v>
      </c>
      <c r="B181" s="55">
        <v>756</v>
      </c>
      <c r="C181" s="55">
        <v>779</v>
      </c>
      <c r="D181" s="15"/>
      <c r="E181" s="15"/>
      <c r="F181" s="15">
        <f>E177*1.25</f>
        <v>1032.5</v>
      </c>
      <c r="G181" s="19">
        <f>F181</f>
        <v>1032.5</v>
      </c>
      <c r="H181" s="19">
        <f>G181*1.043</f>
        <v>1076.8975</v>
      </c>
      <c r="I181" s="118">
        <f>H181*1.041</f>
        <v>1121.0502974999999</v>
      </c>
    </row>
    <row r="182" spans="1:9" ht="28.5" x14ac:dyDescent="0.45">
      <c r="A182" s="52" t="s">
        <v>128</v>
      </c>
      <c r="B182" s="55"/>
      <c r="C182" s="55"/>
      <c r="D182" s="15"/>
      <c r="E182" s="15"/>
      <c r="F182" s="14"/>
      <c r="G182" s="19" t="s">
        <v>3</v>
      </c>
      <c r="H182" s="19"/>
      <c r="I182" s="95"/>
    </row>
    <row r="183" spans="1:9" ht="28.5" x14ac:dyDescent="0.45">
      <c r="A183" s="51" t="s">
        <v>129</v>
      </c>
      <c r="B183" s="55"/>
      <c r="C183" s="55"/>
      <c r="D183" s="15"/>
      <c r="E183" s="15"/>
      <c r="F183" s="14"/>
      <c r="G183" s="19" t="s">
        <v>3</v>
      </c>
      <c r="H183" s="19"/>
      <c r="I183" s="95"/>
    </row>
    <row r="184" spans="1:9" hidden="1" x14ac:dyDescent="0.45">
      <c r="A184" s="51"/>
      <c r="B184" s="55"/>
      <c r="C184" s="55"/>
      <c r="D184" s="15"/>
      <c r="E184" s="15"/>
      <c r="F184" s="14"/>
      <c r="G184" s="19" t="s">
        <v>3</v>
      </c>
      <c r="H184" s="19"/>
      <c r="I184" s="95"/>
    </row>
    <row r="185" spans="1:9" hidden="1" x14ac:dyDescent="0.45">
      <c r="A185" s="51" t="s">
        <v>130</v>
      </c>
      <c r="B185" s="55"/>
      <c r="C185" s="55"/>
      <c r="D185" s="15"/>
      <c r="E185" s="15"/>
      <c r="F185" s="14"/>
      <c r="G185" s="14"/>
      <c r="H185" s="19"/>
      <c r="I185" s="118"/>
    </row>
    <row r="186" spans="1:9" hidden="1" x14ac:dyDescent="0.45">
      <c r="A186" s="51"/>
      <c r="B186" s="55"/>
      <c r="C186" s="55"/>
      <c r="D186" s="15"/>
      <c r="E186" s="15" t="s">
        <v>3</v>
      </c>
      <c r="F186" s="14"/>
      <c r="G186" s="14"/>
      <c r="H186" s="19"/>
      <c r="I186" s="95"/>
    </row>
    <row r="187" spans="1:9" hidden="1" x14ac:dyDescent="0.45">
      <c r="A187" s="44" t="s">
        <v>84</v>
      </c>
      <c r="B187" s="55"/>
      <c r="C187" s="55"/>
      <c r="D187" s="15"/>
      <c r="E187" s="15" t="s">
        <v>3</v>
      </c>
      <c r="F187" s="14"/>
      <c r="G187" s="14"/>
      <c r="H187" s="19"/>
      <c r="I187" s="95"/>
    </row>
    <row r="188" spans="1:9" ht="28.5" x14ac:dyDescent="0.45">
      <c r="A188" s="51" t="s">
        <v>85</v>
      </c>
      <c r="B188" s="55"/>
      <c r="C188" s="55"/>
      <c r="D188" s="15"/>
      <c r="E188" s="15"/>
      <c r="F188" s="14"/>
      <c r="G188" s="14"/>
      <c r="H188" s="19"/>
      <c r="I188" s="95"/>
    </row>
    <row r="189" spans="1:9" x14ac:dyDescent="0.45">
      <c r="A189" s="51"/>
      <c r="B189" s="55"/>
      <c r="C189" s="55"/>
      <c r="D189" s="15"/>
      <c r="E189" s="15"/>
      <c r="F189" s="14"/>
      <c r="G189" s="14"/>
      <c r="H189" s="19"/>
      <c r="I189" s="118"/>
    </row>
    <row r="190" spans="1:9" x14ac:dyDescent="0.45">
      <c r="A190" s="17" t="s">
        <v>131</v>
      </c>
      <c r="B190" s="14"/>
      <c r="C190" s="14"/>
      <c r="D190" s="60"/>
      <c r="E190" s="60">
        <v>10</v>
      </c>
      <c r="F190" s="14"/>
      <c r="G190" s="14"/>
      <c r="H190" s="14"/>
      <c r="I190" s="95"/>
    </row>
    <row r="191" spans="1:9" hidden="1" x14ac:dyDescent="0.45">
      <c r="A191" s="52"/>
      <c r="B191" s="39"/>
      <c r="C191" s="39"/>
      <c r="D191" s="61" t="e">
        <f>C195*(1+#REF!)</f>
        <v>#REF!</v>
      </c>
      <c r="E191" s="61" t="e">
        <f>D191*(1+#REF!)</f>
        <v>#REF!</v>
      </c>
      <c r="F191" s="62" t="e">
        <f>E191*1.25</f>
        <v>#REF!</v>
      </c>
      <c r="G191" s="63"/>
      <c r="H191" s="62">
        <f>G191*1.043</f>
        <v>0</v>
      </c>
      <c r="I191" s="95">
        <f t="shared" ref="I191:I215" si="23">H191*1.041</f>
        <v>0</v>
      </c>
    </row>
    <row r="192" spans="1:9" hidden="1" x14ac:dyDescent="0.45">
      <c r="A192" s="44" t="s">
        <v>132</v>
      </c>
      <c r="B192" s="39"/>
      <c r="C192" s="39"/>
      <c r="D192" s="61" t="e">
        <f>C196*(1+#REF!)</f>
        <v>#REF!</v>
      </c>
      <c r="E192" s="61" t="e">
        <f>D192*(1+#REF!)</f>
        <v>#REF!</v>
      </c>
      <c r="F192" s="62" t="e">
        <f>E192*1.25</f>
        <v>#REF!</v>
      </c>
      <c r="G192" s="63"/>
      <c r="H192" s="62">
        <f>G192*1.043</f>
        <v>0</v>
      </c>
      <c r="I192" s="95">
        <f t="shared" si="23"/>
        <v>0</v>
      </c>
    </row>
    <row r="193" spans="1:9" hidden="1" x14ac:dyDescent="0.45">
      <c r="A193" s="44"/>
      <c r="B193" s="39"/>
      <c r="C193" s="39"/>
      <c r="D193" s="61" t="e">
        <f>C197*(1+#REF!)</f>
        <v>#REF!</v>
      </c>
      <c r="E193" s="61" t="e">
        <f>D193*(1+#REF!)</f>
        <v>#REF!</v>
      </c>
      <c r="F193" s="62" t="e">
        <f>E193*1.25</f>
        <v>#REF!</v>
      </c>
      <c r="G193" s="63"/>
      <c r="H193" s="62">
        <f>G193*1.043</f>
        <v>0</v>
      </c>
      <c r="I193" s="118">
        <f t="shared" si="23"/>
        <v>0</v>
      </c>
    </row>
    <row r="194" spans="1:9" hidden="1" x14ac:dyDescent="0.45">
      <c r="A194" s="64" t="s">
        <v>133</v>
      </c>
      <c r="B194" s="65"/>
      <c r="C194" s="65"/>
      <c r="D194" s="60">
        <v>56</v>
      </c>
      <c r="E194" s="60">
        <v>57</v>
      </c>
      <c r="F194" s="62">
        <f>E194*1.25</f>
        <v>71.25</v>
      </c>
      <c r="G194" s="62">
        <f>F194*1.05</f>
        <v>74.8125</v>
      </c>
      <c r="H194" s="62">
        <f>G194*1.043</f>
        <v>78.0294375</v>
      </c>
      <c r="I194" s="118">
        <f t="shared" si="23"/>
        <v>81.228644437499995</v>
      </c>
    </row>
    <row r="195" spans="1:9" hidden="1" x14ac:dyDescent="0.45">
      <c r="A195" s="66" t="s">
        <v>134</v>
      </c>
      <c r="B195" s="67">
        <v>8</v>
      </c>
      <c r="C195" s="67">
        <v>8</v>
      </c>
      <c r="D195" s="60">
        <v>167</v>
      </c>
      <c r="E195" s="60">
        <v>172</v>
      </c>
      <c r="F195" s="62">
        <f>E195*1.25</f>
        <v>215</v>
      </c>
      <c r="G195" s="62">
        <f>F195*1.05</f>
        <v>225.75</v>
      </c>
      <c r="H195" s="62">
        <f>G195*1.043</f>
        <v>235.45724999999999</v>
      </c>
      <c r="I195" s="95">
        <f t="shared" si="23"/>
        <v>245.11099724999997</v>
      </c>
    </row>
    <row r="196" spans="1:9" hidden="1" x14ac:dyDescent="0.45">
      <c r="A196" s="66" t="s">
        <v>135</v>
      </c>
      <c r="B196" s="67">
        <v>10</v>
      </c>
      <c r="C196" s="67">
        <v>10</v>
      </c>
      <c r="D196" s="60"/>
      <c r="E196" s="60" t="s">
        <v>3</v>
      </c>
      <c r="F196" s="63"/>
      <c r="G196" s="63"/>
      <c r="H196" s="62"/>
      <c r="I196" s="95">
        <f t="shared" si="23"/>
        <v>0</v>
      </c>
    </row>
    <row r="197" spans="1:9" hidden="1" x14ac:dyDescent="0.45">
      <c r="A197" s="66" t="s">
        <v>136</v>
      </c>
      <c r="B197" s="67">
        <v>10</v>
      </c>
      <c r="C197" s="67">
        <v>10</v>
      </c>
      <c r="D197" s="60"/>
      <c r="E197" s="60" t="s">
        <v>3</v>
      </c>
      <c r="F197" s="63"/>
      <c r="G197" s="63"/>
      <c r="H197" s="62"/>
      <c r="I197" s="95">
        <f t="shared" si="23"/>
        <v>0</v>
      </c>
    </row>
    <row r="198" spans="1:9" hidden="1" x14ac:dyDescent="0.45">
      <c r="A198" s="68" t="s">
        <v>137</v>
      </c>
      <c r="B198" s="65">
        <v>52</v>
      </c>
      <c r="C198" s="65">
        <v>54</v>
      </c>
      <c r="D198" s="60"/>
      <c r="E198" s="60" t="s">
        <v>3</v>
      </c>
      <c r="F198" s="63"/>
      <c r="G198" s="63"/>
      <c r="H198" s="62"/>
      <c r="I198" s="118">
        <f t="shared" si="23"/>
        <v>0</v>
      </c>
    </row>
    <row r="199" spans="1:9" hidden="1" x14ac:dyDescent="0.45">
      <c r="A199" s="68" t="s">
        <v>138</v>
      </c>
      <c r="B199" s="65">
        <v>157</v>
      </c>
      <c r="C199" s="65">
        <v>162</v>
      </c>
      <c r="D199" s="61" t="e">
        <f>C203*(1+#REF!)</f>
        <v>#REF!</v>
      </c>
      <c r="E199" s="61" t="e">
        <f>D199*(1+#REF!)</f>
        <v>#REF!</v>
      </c>
      <c r="F199" s="63"/>
      <c r="G199" s="63"/>
      <c r="H199" s="62"/>
      <c r="I199" s="95">
        <f t="shared" si="23"/>
        <v>0</v>
      </c>
    </row>
    <row r="200" spans="1:9" hidden="1" x14ac:dyDescent="0.45">
      <c r="A200" s="68"/>
      <c r="B200" s="65"/>
      <c r="C200" s="65"/>
      <c r="D200" s="61" t="e">
        <f>C204*(1+#REF!)</f>
        <v>#REF!</v>
      </c>
      <c r="E200" s="61" t="e">
        <f>D200*(1+#REF!)</f>
        <v>#REF!</v>
      </c>
      <c r="F200" s="63"/>
      <c r="G200" s="63"/>
      <c r="H200" s="62"/>
      <c r="I200" s="95">
        <f t="shared" si="23"/>
        <v>0</v>
      </c>
    </row>
    <row r="201" spans="1:9" hidden="1" x14ac:dyDescent="0.45">
      <c r="A201" s="69" t="s">
        <v>139</v>
      </c>
      <c r="B201" s="65"/>
      <c r="C201" s="65"/>
      <c r="D201" s="61" t="e">
        <f>C205*(1+#REF!)</f>
        <v>#REF!</v>
      </c>
      <c r="E201" s="61" t="e">
        <f>D201*(1+#REF!)</f>
        <v>#REF!</v>
      </c>
      <c r="F201" s="63"/>
      <c r="G201" s="63"/>
      <c r="H201" s="62"/>
      <c r="I201" s="95">
        <f t="shared" si="23"/>
        <v>0</v>
      </c>
    </row>
    <row r="202" spans="1:9" hidden="1" x14ac:dyDescent="0.45">
      <c r="A202" s="70"/>
      <c r="B202" s="65"/>
      <c r="C202" s="65"/>
      <c r="D202" s="61" t="e">
        <f>C206*(1+#REF!)</f>
        <v>#REF!</v>
      </c>
      <c r="E202" s="61" t="e">
        <f>D202*(1+#REF!)</f>
        <v>#REF!</v>
      </c>
      <c r="F202" s="63"/>
      <c r="G202" s="63"/>
      <c r="H202" s="62"/>
      <c r="I202" s="118">
        <f t="shared" si="23"/>
        <v>0</v>
      </c>
    </row>
    <row r="203" spans="1:9" hidden="1" x14ac:dyDescent="0.45">
      <c r="A203" s="71" t="s">
        <v>140</v>
      </c>
      <c r="B203" s="67">
        <v>1525</v>
      </c>
      <c r="C203" s="67">
        <v>1571</v>
      </c>
      <c r="D203" s="61" t="e">
        <f>C207*(1+#REF!)</f>
        <v>#REF!</v>
      </c>
      <c r="E203" s="61" t="e">
        <f>D203*(1+#REF!)</f>
        <v>#REF!</v>
      </c>
      <c r="F203" s="63"/>
      <c r="G203" s="63"/>
      <c r="H203" s="62"/>
      <c r="I203" s="95">
        <f t="shared" si="23"/>
        <v>0</v>
      </c>
    </row>
    <row r="204" spans="1:9" hidden="1" x14ac:dyDescent="0.45">
      <c r="A204" s="71" t="s">
        <v>141</v>
      </c>
      <c r="B204" s="67">
        <v>6</v>
      </c>
      <c r="C204" s="67">
        <v>6</v>
      </c>
      <c r="D204" s="61" t="e">
        <f>C208*(1+#REF!)</f>
        <v>#REF!</v>
      </c>
      <c r="E204" s="61" t="e">
        <f>D204*(1+#REF!)</f>
        <v>#REF!</v>
      </c>
      <c r="F204" s="63"/>
      <c r="G204" s="63"/>
      <c r="H204" s="62"/>
      <c r="I204" s="95">
        <f t="shared" si="23"/>
        <v>0</v>
      </c>
    </row>
    <row r="205" spans="1:9" hidden="1" x14ac:dyDescent="0.45">
      <c r="A205" s="71" t="s">
        <v>142</v>
      </c>
      <c r="B205" s="67">
        <v>26</v>
      </c>
      <c r="C205" s="67">
        <v>27</v>
      </c>
      <c r="D205" s="60"/>
      <c r="E205" s="60" t="s">
        <v>3</v>
      </c>
      <c r="F205" s="63"/>
      <c r="G205" s="63"/>
      <c r="H205" s="62"/>
      <c r="I205" s="95">
        <f t="shared" si="23"/>
        <v>0</v>
      </c>
    </row>
    <row r="206" spans="1:9" hidden="1" x14ac:dyDescent="0.45">
      <c r="A206" s="71" t="s">
        <v>143</v>
      </c>
      <c r="B206" s="67">
        <v>6</v>
      </c>
      <c r="C206" s="67">
        <v>7</v>
      </c>
      <c r="D206" s="60"/>
      <c r="E206" s="60" t="s">
        <v>3</v>
      </c>
      <c r="F206" s="63"/>
      <c r="G206" s="63"/>
      <c r="H206" s="62"/>
      <c r="I206" s="118">
        <f t="shared" si="23"/>
        <v>0</v>
      </c>
    </row>
    <row r="207" spans="1:9" hidden="1" x14ac:dyDescent="0.45">
      <c r="A207" s="71" t="s">
        <v>144</v>
      </c>
      <c r="B207" s="67">
        <v>6</v>
      </c>
      <c r="C207" s="67">
        <v>6</v>
      </c>
      <c r="D207" s="60"/>
      <c r="E207" s="60" t="s">
        <v>3</v>
      </c>
      <c r="F207" s="63"/>
      <c r="G207" s="63"/>
      <c r="H207" s="62"/>
      <c r="I207" s="95">
        <f t="shared" si="23"/>
        <v>0</v>
      </c>
    </row>
    <row r="208" spans="1:9" hidden="1" x14ac:dyDescent="0.45">
      <c r="A208" s="71" t="s">
        <v>145</v>
      </c>
      <c r="B208" s="67">
        <v>679</v>
      </c>
      <c r="C208" s="67">
        <v>699</v>
      </c>
      <c r="D208" s="60" t="e">
        <f>C212*(1+#REF!)</f>
        <v>#REF!</v>
      </c>
      <c r="E208" s="60" t="e">
        <f>D208*(1+#REF!)</f>
        <v>#REF!</v>
      </c>
      <c r="F208" s="63"/>
      <c r="G208" s="63"/>
      <c r="H208" s="62"/>
      <c r="I208" s="95">
        <f t="shared" si="23"/>
        <v>0</v>
      </c>
    </row>
    <row r="209" spans="1:9" hidden="1" x14ac:dyDescent="0.45">
      <c r="A209" s="64"/>
      <c r="B209" s="65"/>
      <c r="C209" s="65"/>
      <c r="D209" s="60" t="e">
        <f>C213*(1+#REF!)</f>
        <v>#REF!</v>
      </c>
      <c r="E209" s="60" t="e">
        <f>D209*(1+#REF!)</f>
        <v>#REF!</v>
      </c>
      <c r="F209" s="63"/>
      <c r="G209" s="63"/>
      <c r="H209" s="62"/>
      <c r="I209" s="95">
        <f t="shared" si="23"/>
        <v>0</v>
      </c>
    </row>
    <row r="210" spans="1:9" hidden="1" x14ac:dyDescent="0.45">
      <c r="A210" s="69" t="s">
        <v>146</v>
      </c>
      <c r="B210" s="65"/>
      <c r="C210" s="65"/>
      <c r="D210" s="60" t="e">
        <f>C214*(1+#REF!)</f>
        <v>#REF!</v>
      </c>
      <c r="E210" s="60" t="e">
        <f>D210*(1+#REF!)</f>
        <v>#REF!</v>
      </c>
      <c r="F210" s="63"/>
      <c r="G210" s="63"/>
      <c r="H210" s="62"/>
      <c r="I210" s="118">
        <f t="shared" si="23"/>
        <v>0</v>
      </c>
    </row>
    <row r="211" spans="1:9" hidden="1" x14ac:dyDescent="0.45">
      <c r="A211" s="70"/>
      <c r="B211" s="65"/>
      <c r="C211" s="65"/>
      <c r="D211" s="60" t="e">
        <f>C215*(1+#REF!)</f>
        <v>#REF!</v>
      </c>
      <c r="E211" s="60" t="e">
        <f>D211*(1+#REF!)</f>
        <v>#REF!</v>
      </c>
      <c r="F211" s="63"/>
      <c r="G211" s="63"/>
      <c r="H211" s="62"/>
      <c r="I211" s="95">
        <f t="shared" si="23"/>
        <v>0</v>
      </c>
    </row>
    <row r="212" spans="1:9" hidden="1" x14ac:dyDescent="0.45">
      <c r="A212" s="72" t="s">
        <v>147</v>
      </c>
      <c r="B212" s="65">
        <v>377</v>
      </c>
      <c r="C212" s="65">
        <v>388</v>
      </c>
      <c r="D212" s="60" t="e">
        <f>C216*(1+#REF!)</f>
        <v>#REF!</v>
      </c>
      <c r="E212" s="60" t="e">
        <f>D212*(1+#REF!)</f>
        <v>#REF!</v>
      </c>
      <c r="F212" s="63"/>
      <c r="G212" s="63"/>
      <c r="H212" s="62"/>
      <c r="I212" s="95">
        <f t="shared" si="23"/>
        <v>0</v>
      </c>
    </row>
    <row r="213" spans="1:9" hidden="1" x14ac:dyDescent="0.45">
      <c r="A213" s="72" t="s">
        <v>148</v>
      </c>
      <c r="B213" s="65">
        <v>646</v>
      </c>
      <c r="C213" s="65">
        <v>665</v>
      </c>
      <c r="D213" s="60" t="e">
        <f>C217*(1+#REF!)</f>
        <v>#REF!</v>
      </c>
      <c r="E213" s="60" t="e">
        <f>D213*(1+#REF!)</f>
        <v>#REF!</v>
      </c>
      <c r="F213" s="63"/>
      <c r="G213" s="63"/>
      <c r="H213" s="62"/>
      <c r="I213" s="95">
        <f t="shared" si="23"/>
        <v>0</v>
      </c>
    </row>
    <row r="214" spans="1:9" hidden="1" x14ac:dyDescent="0.45">
      <c r="A214" s="72" t="s">
        <v>148</v>
      </c>
      <c r="B214" s="65">
        <v>323</v>
      </c>
      <c r="C214" s="65">
        <v>333</v>
      </c>
      <c r="D214" s="60"/>
      <c r="E214" s="60"/>
      <c r="F214" s="63"/>
      <c r="G214" s="63"/>
      <c r="H214" s="62"/>
      <c r="I214" s="118">
        <f t="shared" si="23"/>
        <v>0</v>
      </c>
    </row>
    <row r="215" spans="1:9" hidden="1" x14ac:dyDescent="0.45">
      <c r="A215" s="72" t="s">
        <v>149</v>
      </c>
      <c r="B215" s="65">
        <v>538</v>
      </c>
      <c r="C215" s="65">
        <v>554</v>
      </c>
      <c r="D215" s="60"/>
      <c r="E215" s="60"/>
      <c r="F215" s="63"/>
      <c r="G215" s="63"/>
      <c r="H215" s="62"/>
      <c r="I215" s="118">
        <f t="shared" si="23"/>
        <v>0</v>
      </c>
    </row>
    <row r="216" spans="1:9" x14ac:dyDescent="0.45">
      <c r="A216" s="51" t="s">
        <v>150</v>
      </c>
      <c r="B216" s="48">
        <v>376</v>
      </c>
      <c r="C216" s="48">
        <v>387</v>
      </c>
      <c r="D216" s="49"/>
      <c r="E216" s="49"/>
      <c r="F216" s="50">
        <f>E190*1.25</f>
        <v>12.5</v>
      </c>
      <c r="G216" s="50">
        <v>15</v>
      </c>
      <c r="H216" s="50">
        <f>G216*1.043</f>
        <v>15.645</v>
      </c>
      <c r="I216" s="95">
        <v>17</v>
      </c>
    </row>
    <row r="217" spans="1:9" x14ac:dyDescent="0.45">
      <c r="A217" s="51" t="s">
        <v>137</v>
      </c>
      <c r="B217" s="48">
        <v>376</v>
      </c>
      <c r="C217" s="48">
        <v>387</v>
      </c>
      <c r="D217" s="49"/>
      <c r="E217" s="49"/>
      <c r="F217" s="28">
        <v>71</v>
      </c>
      <c r="G217" s="28">
        <v>75</v>
      </c>
      <c r="H217" s="50">
        <f>G217*1.043</f>
        <v>78.224999999999994</v>
      </c>
      <c r="I217" s="95">
        <f>H217*1.041</f>
        <v>81.432224999999988</v>
      </c>
    </row>
    <row r="218" spans="1:9" x14ac:dyDescent="0.45">
      <c r="A218" s="51" t="s">
        <v>151</v>
      </c>
      <c r="B218" s="48"/>
      <c r="C218" s="48"/>
      <c r="D218" s="49"/>
      <c r="E218" s="49"/>
      <c r="F218" s="28">
        <v>215</v>
      </c>
      <c r="G218" s="28">
        <v>226</v>
      </c>
      <c r="H218" s="50">
        <f>G218*1.043</f>
        <v>235.71799999999999</v>
      </c>
      <c r="I218" s="95">
        <f>H218*1.041</f>
        <v>245.38243799999998</v>
      </c>
    </row>
    <row r="219" spans="1:9" x14ac:dyDescent="0.45">
      <c r="A219" s="51"/>
      <c r="B219" s="48"/>
      <c r="C219" s="48"/>
      <c r="D219" s="49"/>
      <c r="E219" s="49"/>
      <c r="F219" s="28"/>
      <c r="G219" s="28"/>
      <c r="H219" s="50"/>
      <c r="I219" s="118"/>
    </row>
    <row r="220" spans="1:9" x14ac:dyDescent="0.45">
      <c r="A220" s="51"/>
      <c r="B220" s="39"/>
      <c r="C220" s="39"/>
      <c r="D220" s="15">
        <v>44</v>
      </c>
      <c r="E220" s="15">
        <v>46</v>
      </c>
      <c r="F220" s="14"/>
      <c r="G220" s="14"/>
      <c r="H220" s="14"/>
      <c r="I220" s="95"/>
    </row>
    <row r="221" spans="1:9" x14ac:dyDescent="0.45">
      <c r="A221" s="43" t="s">
        <v>152</v>
      </c>
      <c r="B221" s="39"/>
      <c r="C221" s="39"/>
      <c r="D221" s="15"/>
      <c r="E221" s="15"/>
      <c r="F221" s="14"/>
      <c r="G221" s="14"/>
      <c r="H221" s="19"/>
      <c r="I221" s="95"/>
    </row>
    <row r="222" spans="1:9" x14ac:dyDescent="0.45">
      <c r="A222" s="43"/>
      <c r="B222" s="39"/>
      <c r="C222" s="39"/>
      <c r="D222" s="15"/>
      <c r="E222" s="15"/>
      <c r="F222" s="14"/>
      <c r="G222" s="14"/>
      <c r="H222" s="19"/>
      <c r="I222" s="95"/>
    </row>
    <row r="223" spans="1:9" x14ac:dyDescent="0.45">
      <c r="A223" s="73" t="s">
        <v>153</v>
      </c>
      <c r="B223" s="39">
        <v>87</v>
      </c>
      <c r="C223" s="39">
        <v>88</v>
      </c>
      <c r="D223" s="15"/>
      <c r="E223" s="15"/>
      <c r="F223" s="53">
        <v>69</v>
      </c>
      <c r="G223" s="19">
        <f>F223*1.05</f>
        <v>72.45</v>
      </c>
      <c r="H223" s="19">
        <f>G223*1.043</f>
        <v>75.565349999999995</v>
      </c>
      <c r="I223" s="118">
        <f>H223*1.041</f>
        <v>78.66352934999999</v>
      </c>
    </row>
    <row r="224" spans="1:9" x14ac:dyDescent="0.45">
      <c r="A224" s="52" t="s">
        <v>154</v>
      </c>
      <c r="B224" s="39">
        <v>42</v>
      </c>
      <c r="C224" s="39">
        <v>43</v>
      </c>
      <c r="D224" s="15">
        <v>0</v>
      </c>
      <c r="E224" s="15"/>
      <c r="F224" s="15">
        <f>E220*1.25</f>
        <v>57.5</v>
      </c>
      <c r="G224" s="19">
        <f>F224*1.05</f>
        <v>60.375</v>
      </c>
      <c r="H224" s="19">
        <f>G224*1.043</f>
        <v>62.971124999999994</v>
      </c>
      <c r="I224" s="95">
        <f>H224*1.041</f>
        <v>65.55294112499999</v>
      </c>
    </row>
    <row r="225" spans="1:9" x14ac:dyDescent="0.45">
      <c r="A225" s="52"/>
      <c r="B225" s="39"/>
      <c r="C225" s="39"/>
      <c r="D225" s="15">
        <v>2500</v>
      </c>
      <c r="E225" s="15">
        <v>2500</v>
      </c>
      <c r="F225" s="14"/>
      <c r="G225" s="14"/>
      <c r="H225" s="14"/>
      <c r="I225" s="95"/>
    </row>
    <row r="226" spans="1:9" x14ac:dyDescent="0.45">
      <c r="A226" s="43" t="s">
        <v>155</v>
      </c>
      <c r="B226" s="39"/>
      <c r="C226" s="39"/>
      <c r="D226" s="15"/>
      <c r="E226" s="15"/>
      <c r="F226" s="14"/>
      <c r="G226" s="14"/>
      <c r="H226" s="19"/>
      <c r="I226" s="95"/>
    </row>
    <row r="227" spans="1:9" x14ac:dyDescent="0.45">
      <c r="A227" s="73" t="s">
        <v>156</v>
      </c>
      <c r="B227" s="39"/>
      <c r="C227" s="39"/>
      <c r="D227" s="15"/>
      <c r="E227" s="15"/>
      <c r="F227" s="14"/>
      <c r="G227" s="14"/>
      <c r="H227" s="19" t="s">
        <v>157</v>
      </c>
      <c r="I227" s="118" t="s">
        <v>157</v>
      </c>
    </row>
    <row r="228" spans="1:9" x14ac:dyDescent="0.45">
      <c r="A228" s="73" t="s">
        <v>158</v>
      </c>
      <c r="B228" s="39">
        <v>500</v>
      </c>
      <c r="C228" s="39">
        <v>500</v>
      </c>
      <c r="D228" s="15"/>
      <c r="E228" s="15"/>
      <c r="F228" s="15">
        <f>E225*1.25</f>
        <v>3125</v>
      </c>
      <c r="G228" s="19">
        <f>F228*1.05</f>
        <v>3281.25</v>
      </c>
      <c r="H228" s="19">
        <v>5000</v>
      </c>
      <c r="I228" s="95">
        <f>H228*1.041</f>
        <v>5205</v>
      </c>
    </row>
    <row r="229" spans="1:9" x14ac:dyDescent="0.45">
      <c r="A229" s="73" t="s">
        <v>159</v>
      </c>
      <c r="B229" s="39"/>
      <c r="C229" s="39"/>
      <c r="D229" s="15"/>
      <c r="E229" s="15"/>
      <c r="F229" s="15"/>
      <c r="G229" s="19"/>
      <c r="H229" s="19">
        <v>50000</v>
      </c>
      <c r="I229" s="95">
        <f>H229*1.041</f>
        <v>52049.999999999993</v>
      </c>
    </row>
    <row r="230" spans="1:9" x14ac:dyDescent="0.45">
      <c r="A230" s="73" t="s">
        <v>160</v>
      </c>
      <c r="B230" s="39"/>
      <c r="C230" s="39"/>
      <c r="D230" s="15"/>
      <c r="E230" s="15"/>
      <c r="F230" s="15"/>
      <c r="G230" s="19"/>
      <c r="H230" s="19">
        <v>15000</v>
      </c>
      <c r="I230" s="95">
        <f>H230*1.041</f>
        <v>15614.999999999998</v>
      </c>
    </row>
    <row r="231" spans="1:9" x14ac:dyDescent="0.45">
      <c r="A231" s="13"/>
      <c r="B231" s="14"/>
      <c r="C231" s="14"/>
      <c r="D231" s="15">
        <v>6086</v>
      </c>
      <c r="E231" s="15">
        <v>6263</v>
      </c>
      <c r="F231" s="14"/>
      <c r="G231" s="14"/>
      <c r="H231" s="14"/>
      <c r="I231" s="118"/>
    </row>
    <row r="232" spans="1:9" x14ac:dyDescent="0.45">
      <c r="A232" s="35" t="s">
        <v>161</v>
      </c>
      <c r="B232" s="39"/>
      <c r="C232" s="39"/>
      <c r="D232" s="15" t="s">
        <v>3</v>
      </c>
      <c r="E232" s="15" t="s">
        <v>3</v>
      </c>
      <c r="F232" s="14"/>
      <c r="G232" s="14"/>
      <c r="H232" s="14"/>
      <c r="I232" s="95"/>
    </row>
    <row r="233" spans="1:9" x14ac:dyDescent="0.45">
      <c r="A233" s="74"/>
      <c r="B233" s="39"/>
      <c r="C233" s="39"/>
      <c r="D233" s="15">
        <v>4466</v>
      </c>
      <c r="E233" s="15">
        <v>4596</v>
      </c>
      <c r="F233" s="14"/>
      <c r="G233" s="14"/>
      <c r="H233" s="14"/>
      <c r="I233" s="95"/>
    </row>
    <row r="234" spans="1:9" x14ac:dyDescent="0.45">
      <c r="A234" s="52" t="s">
        <v>162</v>
      </c>
      <c r="B234" s="39">
        <v>5765</v>
      </c>
      <c r="C234" s="39">
        <v>5909</v>
      </c>
      <c r="D234" s="15">
        <v>4466</v>
      </c>
      <c r="E234" s="15">
        <v>4596</v>
      </c>
      <c r="F234" s="19">
        <v>6451</v>
      </c>
      <c r="G234" s="19">
        <f>F234*1.05</f>
        <v>6773.55</v>
      </c>
      <c r="H234" s="19">
        <f>G234*1.043</f>
        <v>7064.8126499999998</v>
      </c>
      <c r="I234" s="95">
        <f>H234*1.041</f>
        <v>7354.4699686499989</v>
      </c>
    </row>
    <row r="235" spans="1:9" ht="20.25" customHeight="1" x14ac:dyDescent="0.45">
      <c r="A235" s="75" t="s">
        <v>163</v>
      </c>
      <c r="B235" s="76"/>
      <c r="C235" s="76"/>
      <c r="D235" s="15">
        <v>90</v>
      </c>
      <c r="E235" s="77" t="s">
        <v>164</v>
      </c>
      <c r="F235" s="19">
        <v>493</v>
      </c>
      <c r="G235" s="14">
        <v>518</v>
      </c>
      <c r="H235" s="78">
        <v>540</v>
      </c>
      <c r="I235" s="118">
        <f>H235*1.041</f>
        <v>562.14</v>
      </c>
    </row>
    <row r="236" spans="1:9" x14ac:dyDescent="0.45">
      <c r="A236" s="52" t="s">
        <v>165</v>
      </c>
      <c r="B236" s="39">
        <v>5765</v>
      </c>
      <c r="C236" s="39">
        <v>5909</v>
      </c>
      <c r="D236" s="15">
        <v>5564</v>
      </c>
      <c r="E236" s="15">
        <v>5725</v>
      </c>
      <c r="F236" s="19">
        <f>E231*1.03</f>
        <v>6450.89</v>
      </c>
      <c r="G236" s="19">
        <f>F236*1.05</f>
        <v>6773.4345000000003</v>
      </c>
      <c r="H236" s="19">
        <f>G236*1.043</f>
        <v>7064.6921834999994</v>
      </c>
      <c r="I236" s="122">
        <f>H236*1.041</f>
        <v>7354.3445630234992</v>
      </c>
    </row>
    <row r="237" spans="1:9" x14ac:dyDescent="0.45">
      <c r="A237" s="52" t="s">
        <v>393</v>
      </c>
      <c r="B237" s="39"/>
      <c r="C237" s="39"/>
      <c r="D237" s="15"/>
      <c r="E237" s="15"/>
      <c r="F237" s="19"/>
      <c r="G237" s="19"/>
      <c r="H237" s="19">
        <v>5184</v>
      </c>
      <c r="I237" s="95">
        <f>H237*1.041</f>
        <v>5396.5439999999999</v>
      </c>
    </row>
    <row r="238" spans="1:9" x14ac:dyDescent="0.45">
      <c r="A238" s="52"/>
      <c r="B238" s="39"/>
      <c r="C238" s="39"/>
      <c r="D238" s="15">
        <v>5564</v>
      </c>
      <c r="E238" s="15">
        <v>5725</v>
      </c>
      <c r="F238" s="19" t="s">
        <v>3</v>
      </c>
      <c r="G238" s="19" t="s">
        <v>3</v>
      </c>
      <c r="H238" s="19"/>
      <c r="I238" s="95"/>
    </row>
    <row r="239" spans="1:9" x14ac:dyDescent="0.45">
      <c r="A239" s="52" t="s">
        <v>166</v>
      </c>
      <c r="B239" s="39"/>
      <c r="C239" s="39"/>
      <c r="D239" s="15"/>
      <c r="E239" s="15"/>
      <c r="F239" s="19">
        <f>E233*1.03</f>
        <v>4733.88</v>
      </c>
      <c r="G239" s="19">
        <f>F239*1.05</f>
        <v>4970.5740000000005</v>
      </c>
      <c r="H239" s="19">
        <f>G239*1.043</f>
        <v>5184.3086819999999</v>
      </c>
      <c r="I239" s="95">
        <f>H239*1.041</f>
        <v>5396.8653379619991</v>
      </c>
    </row>
    <row r="240" spans="1:9" x14ac:dyDescent="0.45">
      <c r="A240" s="52" t="s">
        <v>167</v>
      </c>
      <c r="B240" s="39"/>
      <c r="C240" s="39"/>
      <c r="D240" s="15">
        <v>4466</v>
      </c>
      <c r="E240" s="15">
        <v>4596</v>
      </c>
      <c r="F240" s="19">
        <f>E234*1.03</f>
        <v>4733.88</v>
      </c>
      <c r="G240" s="19">
        <f>F240*1.05</f>
        <v>4970.5740000000005</v>
      </c>
      <c r="H240" s="19">
        <f>G240*1.043</f>
        <v>5184.3086819999999</v>
      </c>
      <c r="I240" s="95">
        <f>H240*1.041</f>
        <v>5396.8653379619991</v>
      </c>
    </row>
    <row r="241" spans="1:9" x14ac:dyDescent="0.45">
      <c r="A241" s="52" t="s">
        <v>168</v>
      </c>
      <c r="B241" s="39"/>
      <c r="C241" s="39"/>
      <c r="D241" s="15">
        <v>5564</v>
      </c>
      <c r="E241" s="15">
        <v>5725</v>
      </c>
      <c r="F241" s="19">
        <f>E236*1.03</f>
        <v>5896.75</v>
      </c>
      <c r="G241" s="19">
        <f>F241*1.05</f>
        <v>6191.5875000000005</v>
      </c>
      <c r="H241" s="19">
        <f>G241*1.043</f>
        <v>6457.8257625000006</v>
      </c>
      <c r="I241" s="118">
        <f>H241*1.041</f>
        <v>6722.5966187624999</v>
      </c>
    </row>
    <row r="242" spans="1:9" x14ac:dyDescent="0.45">
      <c r="A242" s="52" t="s">
        <v>169</v>
      </c>
      <c r="B242" s="39"/>
      <c r="C242" s="39"/>
      <c r="D242" s="15"/>
      <c r="E242" s="15"/>
      <c r="F242" s="19">
        <f>E238*1.03</f>
        <v>5896.75</v>
      </c>
      <c r="G242" s="19">
        <f>F242*1.05</f>
        <v>6191.5875000000005</v>
      </c>
      <c r="H242" s="19">
        <f>G242*1.043</f>
        <v>6457.8257625000006</v>
      </c>
      <c r="I242" s="95">
        <f>H242*1.041</f>
        <v>6722.5966187624999</v>
      </c>
    </row>
    <row r="243" spans="1:9" x14ac:dyDescent="0.45">
      <c r="A243" s="52"/>
      <c r="B243" s="39"/>
      <c r="C243" s="39"/>
      <c r="D243" s="15">
        <v>7589</v>
      </c>
      <c r="E243" s="15">
        <v>7809</v>
      </c>
      <c r="F243" s="19" t="s">
        <v>3</v>
      </c>
      <c r="G243" s="19" t="s">
        <v>3</v>
      </c>
      <c r="H243" s="19"/>
      <c r="I243" s="95"/>
    </row>
    <row r="244" spans="1:9" x14ac:dyDescent="0.45">
      <c r="A244" s="52" t="s">
        <v>170</v>
      </c>
      <c r="B244" s="39"/>
      <c r="C244" s="39"/>
      <c r="D244" s="15">
        <v>4165</v>
      </c>
      <c r="E244" s="15">
        <v>4286</v>
      </c>
      <c r="F244" s="19">
        <f>E240*1.03</f>
        <v>4733.88</v>
      </c>
      <c r="G244" s="19">
        <f>F244*1.05</f>
        <v>4970.5740000000005</v>
      </c>
      <c r="H244" s="19">
        <f>G244*1.043</f>
        <v>5184.3086819999999</v>
      </c>
      <c r="I244" s="95">
        <f>H244*1.041</f>
        <v>5396.8653379619991</v>
      </c>
    </row>
    <row r="245" spans="1:9" x14ac:dyDescent="0.45">
      <c r="A245" s="52" t="s">
        <v>171</v>
      </c>
      <c r="B245" s="39"/>
      <c r="C245" s="39"/>
      <c r="D245" s="15" t="s">
        <v>3</v>
      </c>
      <c r="E245" s="15" t="s">
        <v>3</v>
      </c>
      <c r="F245" s="19">
        <f>E241*1.03</f>
        <v>5896.75</v>
      </c>
      <c r="G245" s="19">
        <f>F245*1.05</f>
        <v>6191.5875000000005</v>
      </c>
      <c r="H245" s="19">
        <f>G245*1.043</f>
        <v>6457.8257625000006</v>
      </c>
      <c r="I245" s="118">
        <f>H245*1.041</f>
        <v>6722.5966187624999</v>
      </c>
    </row>
    <row r="246" spans="1:9" x14ac:dyDescent="0.45">
      <c r="A246" s="52"/>
      <c r="B246" s="39"/>
      <c r="C246" s="39"/>
      <c r="D246" s="15">
        <v>5348</v>
      </c>
      <c r="E246" s="15">
        <v>5503</v>
      </c>
      <c r="F246" s="19" t="s">
        <v>3</v>
      </c>
      <c r="G246" s="19" t="s">
        <v>3</v>
      </c>
      <c r="H246" s="19"/>
      <c r="I246" s="95"/>
    </row>
    <row r="247" spans="1:9" x14ac:dyDescent="0.45">
      <c r="A247" s="52" t="s">
        <v>172</v>
      </c>
      <c r="B247" s="39"/>
      <c r="C247" s="39"/>
      <c r="D247" s="15">
        <v>5348</v>
      </c>
      <c r="E247" s="15">
        <v>5503</v>
      </c>
      <c r="F247" s="19">
        <f>E243*1.03</f>
        <v>8043.27</v>
      </c>
      <c r="G247" s="19">
        <f>F247*1.05</f>
        <v>8445.433500000001</v>
      </c>
      <c r="H247" s="19">
        <f>G247*1.043</f>
        <v>8808.5871404999998</v>
      </c>
      <c r="I247" s="95">
        <f>H247*1.041</f>
        <v>9169.7392132605</v>
      </c>
    </row>
    <row r="248" spans="1:9" x14ac:dyDescent="0.45">
      <c r="A248" s="52" t="s">
        <v>173</v>
      </c>
      <c r="B248" s="39"/>
      <c r="C248" s="39"/>
      <c r="D248" s="15"/>
      <c r="E248" s="15"/>
      <c r="F248" s="19">
        <f>E244*1.03</f>
        <v>4414.58</v>
      </c>
      <c r="G248" s="19">
        <f>F248*1.05</f>
        <v>4635.3090000000002</v>
      </c>
      <c r="H248" s="19">
        <f>G248*1.043</f>
        <v>4834.6272870000003</v>
      </c>
      <c r="I248" s="95">
        <f>H248*1.041</f>
        <v>5032.8470057670002</v>
      </c>
    </row>
    <row r="249" spans="1:9" x14ac:dyDescent="0.45">
      <c r="A249" s="52"/>
      <c r="B249" s="39"/>
      <c r="C249" s="39"/>
      <c r="D249" s="15">
        <v>8277</v>
      </c>
      <c r="E249" s="15">
        <v>8517</v>
      </c>
      <c r="F249" s="19" t="s">
        <v>3</v>
      </c>
      <c r="G249" s="19" t="s">
        <v>3</v>
      </c>
      <c r="H249" s="19"/>
      <c r="I249" s="118"/>
    </row>
    <row r="250" spans="1:9" x14ac:dyDescent="0.45">
      <c r="A250" s="52" t="s">
        <v>174</v>
      </c>
      <c r="B250" s="39"/>
      <c r="C250" s="39"/>
      <c r="D250" s="15">
        <v>8277</v>
      </c>
      <c r="E250" s="15">
        <v>8517</v>
      </c>
      <c r="F250" s="19">
        <f>E246*1.03</f>
        <v>5668.09</v>
      </c>
      <c r="G250" s="19">
        <f>F250*1.05</f>
        <v>5951.4945000000007</v>
      </c>
      <c r="H250" s="19">
        <f>G250*1.043</f>
        <v>6207.4087635000005</v>
      </c>
      <c r="I250" s="95">
        <f>H250*1.041</f>
        <v>6461.9125228035</v>
      </c>
    </row>
    <row r="251" spans="1:9" x14ac:dyDescent="0.45">
      <c r="A251" s="52" t="s">
        <v>175</v>
      </c>
      <c r="B251" s="39"/>
      <c r="C251" s="39"/>
      <c r="D251" s="15"/>
      <c r="E251" s="15"/>
      <c r="F251" s="19">
        <f>E247*1.03</f>
        <v>5668.09</v>
      </c>
      <c r="G251" s="19">
        <f>F251*1.05</f>
        <v>5951.4945000000007</v>
      </c>
      <c r="H251" s="19">
        <f>G251*1.043</f>
        <v>6207.4087635000005</v>
      </c>
      <c r="I251" s="95">
        <f>H251*1.041</f>
        <v>6461.9125228035</v>
      </c>
    </row>
    <row r="252" spans="1:9" x14ac:dyDescent="0.45">
      <c r="A252" s="52"/>
      <c r="B252" s="39"/>
      <c r="C252" s="39"/>
      <c r="D252" s="15">
        <v>5348</v>
      </c>
      <c r="E252" s="15">
        <v>5503</v>
      </c>
      <c r="F252" s="19" t="s">
        <v>3</v>
      </c>
      <c r="G252" s="19" t="s">
        <v>3</v>
      </c>
      <c r="H252" s="19"/>
      <c r="I252" s="95"/>
    </row>
    <row r="253" spans="1:9" x14ac:dyDescent="0.45">
      <c r="A253" s="52" t="s">
        <v>176</v>
      </c>
      <c r="B253" s="39"/>
      <c r="C253" s="39"/>
      <c r="D253" s="15"/>
      <c r="E253" s="15"/>
      <c r="F253" s="19">
        <f>E249*1.03</f>
        <v>8772.51</v>
      </c>
      <c r="G253" s="19">
        <f>F253*1.05</f>
        <v>9211.1355000000003</v>
      </c>
      <c r="H253" s="19">
        <f>G253*1.043</f>
        <v>9607.2143264999995</v>
      </c>
      <c r="I253" s="118">
        <f>H253*1.041</f>
        <v>10001.1101138865</v>
      </c>
    </row>
    <row r="254" spans="1:9" x14ac:dyDescent="0.45">
      <c r="A254" s="52" t="s">
        <v>177</v>
      </c>
      <c r="B254" s="39"/>
      <c r="C254" s="39"/>
      <c r="D254" s="79"/>
      <c r="E254" s="79"/>
      <c r="F254" s="19">
        <f>E250*1.03</f>
        <v>8772.51</v>
      </c>
      <c r="G254" s="19">
        <f>F254*1.05</f>
        <v>9211.1355000000003</v>
      </c>
      <c r="H254" s="19">
        <f>G254*1.043</f>
        <v>9607.2143264999995</v>
      </c>
      <c r="I254" s="95">
        <f>H254*1.041</f>
        <v>10001.1101138865</v>
      </c>
    </row>
    <row r="255" spans="1:9" x14ac:dyDescent="0.45">
      <c r="A255" s="52"/>
      <c r="B255" s="39"/>
      <c r="C255" s="39"/>
      <c r="D255" s="79"/>
      <c r="E255" s="79"/>
      <c r="F255" s="19" t="s">
        <v>3</v>
      </c>
      <c r="G255" s="19" t="s">
        <v>3</v>
      </c>
      <c r="H255" s="19"/>
      <c r="I255" s="95"/>
    </row>
    <row r="256" spans="1:9" x14ac:dyDescent="0.45">
      <c r="A256" s="52" t="s">
        <v>178</v>
      </c>
      <c r="B256" s="39"/>
      <c r="C256" s="39"/>
      <c r="D256" s="79">
        <v>2197</v>
      </c>
      <c r="E256" s="79">
        <v>2261</v>
      </c>
      <c r="F256" s="19">
        <f>E252*1.03</f>
        <v>5668.09</v>
      </c>
      <c r="G256" s="19">
        <f>F256*1.05</f>
        <v>5951.4945000000007</v>
      </c>
      <c r="H256" s="19">
        <f>G256*1.043</f>
        <v>6207.4087635000005</v>
      </c>
      <c r="I256" s="95">
        <f>H256*1.041</f>
        <v>6461.9125228035</v>
      </c>
    </row>
    <row r="257" spans="1:9" x14ac:dyDescent="0.45">
      <c r="A257" s="13"/>
      <c r="B257" s="14"/>
      <c r="C257" s="14"/>
      <c r="D257" s="79">
        <v>1647</v>
      </c>
      <c r="E257" s="79">
        <v>1695</v>
      </c>
      <c r="F257" s="14"/>
      <c r="G257" s="14"/>
      <c r="H257" s="14"/>
      <c r="I257" s="118"/>
    </row>
    <row r="258" spans="1:9" x14ac:dyDescent="0.45">
      <c r="A258" s="80" t="s">
        <v>179</v>
      </c>
      <c r="B258" s="81"/>
      <c r="C258" s="81"/>
      <c r="D258" s="79">
        <v>1647</v>
      </c>
      <c r="E258" s="79">
        <v>1695</v>
      </c>
      <c r="F258" s="14"/>
      <c r="G258" s="14"/>
      <c r="H258" s="14"/>
      <c r="I258" s="118"/>
    </row>
    <row r="259" spans="1:9" x14ac:dyDescent="0.45">
      <c r="A259" s="82" t="s">
        <v>180</v>
      </c>
      <c r="B259" s="83"/>
      <c r="C259" s="83"/>
      <c r="D259" s="79">
        <v>1097</v>
      </c>
      <c r="E259" s="79">
        <v>1129</v>
      </c>
      <c r="F259" s="14"/>
      <c r="G259" s="14"/>
      <c r="H259" s="14"/>
      <c r="I259" s="95"/>
    </row>
    <row r="260" spans="1:9" x14ac:dyDescent="0.45">
      <c r="A260" s="84" t="s">
        <v>181</v>
      </c>
      <c r="B260" s="85"/>
      <c r="C260" s="85"/>
      <c r="D260" s="79">
        <v>550</v>
      </c>
      <c r="E260" s="79">
        <v>566</v>
      </c>
      <c r="F260" s="19">
        <v>2329</v>
      </c>
      <c r="G260" s="19">
        <v>2445</v>
      </c>
      <c r="H260" s="19">
        <v>2550</v>
      </c>
      <c r="I260" s="95">
        <f t="shared" ref="I260:I269" si="24">H260*1.041</f>
        <v>2654.5499999999997</v>
      </c>
    </row>
    <row r="261" spans="1:9" x14ac:dyDescent="0.45">
      <c r="A261" s="84" t="s">
        <v>182</v>
      </c>
      <c r="B261" s="85"/>
      <c r="C261" s="85"/>
      <c r="D261" s="79">
        <v>550</v>
      </c>
      <c r="E261" s="79">
        <v>566</v>
      </c>
      <c r="F261" s="19">
        <f>E258*1.03</f>
        <v>1745.8500000000001</v>
      </c>
      <c r="G261" s="19">
        <f t="shared" ref="G261:G268" si="25">F261*1.05</f>
        <v>1833.1425000000002</v>
      </c>
      <c r="H261" s="19">
        <f t="shared" ref="H261:H268" si="26">G261*1.043</f>
        <v>1911.9676274999999</v>
      </c>
      <c r="I261" s="95">
        <f t="shared" si="24"/>
        <v>1990.3583002274997</v>
      </c>
    </row>
    <row r="262" spans="1:9" x14ac:dyDescent="0.45">
      <c r="A262" s="84" t="s">
        <v>183</v>
      </c>
      <c r="B262" s="83"/>
      <c r="C262" s="83"/>
      <c r="D262" s="79">
        <v>550</v>
      </c>
      <c r="E262" s="79">
        <v>566</v>
      </c>
      <c r="F262" s="19">
        <v>1746</v>
      </c>
      <c r="G262" s="19">
        <f t="shared" si="25"/>
        <v>1833.3000000000002</v>
      </c>
      <c r="H262" s="19">
        <f t="shared" si="26"/>
        <v>1912.1319000000001</v>
      </c>
      <c r="I262" s="118">
        <f t="shared" si="24"/>
        <v>1990.5293079</v>
      </c>
    </row>
    <row r="263" spans="1:9" x14ac:dyDescent="0.45">
      <c r="A263" s="84" t="s">
        <v>184</v>
      </c>
      <c r="B263" s="83"/>
      <c r="C263" s="83"/>
      <c r="D263" s="79">
        <v>550</v>
      </c>
      <c r="E263" s="79">
        <v>566</v>
      </c>
      <c r="F263" s="19">
        <v>1163</v>
      </c>
      <c r="G263" s="19">
        <f t="shared" si="25"/>
        <v>1221.1500000000001</v>
      </c>
      <c r="H263" s="19">
        <f t="shared" si="26"/>
        <v>1273.6594500000001</v>
      </c>
      <c r="I263" s="95">
        <f t="shared" si="24"/>
        <v>1325.8794874499999</v>
      </c>
    </row>
    <row r="264" spans="1:9" x14ac:dyDescent="0.45">
      <c r="A264" s="84" t="s">
        <v>185</v>
      </c>
      <c r="B264" s="83"/>
      <c r="C264" s="83"/>
      <c r="D264" s="79">
        <v>683</v>
      </c>
      <c r="E264" s="79">
        <v>703</v>
      </c>
      <c r="F264" s="19">
        <f>E261*1.03</f>
        <v>582.98</v>
      </c>
      <c r="G264" s="19">
        <f t="shared" si="25"/>
        <v>612.12900000000002</v>
      </c>
      <c r="H264" s="19">
        <f t="shared" si="26"/>
        <v>638.45054700000003</v>
      </c>
      <c r="I264" s="95">
        <f t="shared" si="24"/>
        <v>664.62701942699994</v>
      </c>
    </row>
    <row r="265" spans="1:9" x14ac:dyDescent="0.45">
      <c r="A265" s="84" t="s">
        <v>186</v>
      </c>
      <c r="B265" s="81"/>
      <c r="C265" s="81"/>
      <c r="D265" s="79">
        <v>683</v>
      </c>
      <c r="E265" s="79">
        <v>703</v>
      </c>
      <c r="F265" s="19">
        <f>E262*1.03</f>
        <v>582.98</v>
      </c>
      <c r="G265" s="19">
        <f t="shared" si="25"/>
        <v>612.12900000000002</v>
      </c>
      <c r="H265" s="19">
        <f t="shared" si="26"/>
        <v>638.45054700000003</v>
      </c>
      <c r="I265" s="95">
        <f t="shared" si="24"/>
        <v>664.62701942699994</v>
      </c>
    </row>
    <row r="266" spans="1:9" x14ac:dyDescent="0.45">
      <c r="A266" s="84" t="s">
        <v>187</v>
      </c>
      <c r="B266" s="83"/>
      <c r="C266" s="83"/>
      <c r="D266" s="79"/>
      <c r="E266" s="79"/>
      <c r="F266" s="19">
        <f>E263*1.03</f>
        <v>582.98</v>
      </c>
      <c r="G266" s="19">
        <f t="shared" si="25"/>
        <v>612.12900000000002</v>
      </c>
      <c r="H266" s="19">
        <f t="shared" si="26"/>
        <v>638.45054700000003</v>
      </c>
      <c r="I266" s="118">
        <f t="shared" si="24"/>
        <v>664.62701942699994</v>
      </c>
    </row>
    <row r="267" spans="1:9" x14ac:dyDescent="0.45">
      <c r="A267" s="84" t="s">
        <v>188</v>
      </c>
      <c r="B267" s="83"/>
      <c r="C267" s="83"/>
      <c r="D267" s="79"/>
      <c r="E267" s="79"/>
      <c r="F267" s="19">
        <v>583</v>
      </c>
      <c r="G267" s="19">
        <f t="shared" si="25"/>
        <v>612.15</v>
      </c>
      <c r="H267" s="19">
        <f t="shared" si="26"/>
        <v>638.47244999999998</v>
      </c>
      <c r="I267" s="95">
        <f t="shared" si="24"/>
        <v>664.64982044999988</v>
      </c>
    </row>
    <row r="268" spans="1:9" x14ac:dyDescent="0.45">
      <c r="A268" s="84" t="s">
        <v>189</v>
      </c>
      <c r="B268" s="83"/>
      <c r="C268" s="83"/>
      <c r="D268" s="79">
        <v>170</v>
      </c>
      <c r="E268" s="79">
        <v>175</v>
      </c>
      <c r="F268" s="19">
        <f>E265*1.03</f>
        <v>724.09</v>
      </c>
      <c r="G268" s="19">
        <f t="shared" si="25"/>
        <v>760.29450000000008</v>
      </c>
      <c r="H268" s="19">
        <f t="shared" si="26"/>
        <v>792.98716350000007</v>
      </c>
      <c r="I268" s="95">
        <f t="shared" si="24"/>
        <v>825.49963720350001</v>
      </c>
    </row>
    <row r="269" spans="1:9" x14ac:dyDescent="0.45">
      <c r="A269" s="84" t="s">
        <v>190</v>
      </c>
      <c r="B269" s="86"/>
      <c r="C269" s="86"/>
      <c r="D269" s="79">
        <v>170</v>
      </c>
      <c r="E269" s="79">
        <v>190</v>
      </c>
      <c r="F269" s="19">
        <v>724</v>
      </c>
      <c r="G269" s="19">
        <v>760</v>
      </c>
      <c r="H269" s="19">
        <v>793</v>
      </c>
      <c r="I269" s="95">
        <f t="shared" si="24"/>
        <v>825.51299999999992</v>
      </c>
    </row>
    <row r="270" spans="1:9" x14ac:dyDescent="0.45">
      <c r="A270" s="87"/>
      <c r="B270" s="88"/>
      <c r="C270" s="88"/>
      <c r="D270" s="15"/>
      <c r="E270" s="15"/>
      <c r="F270" s="19" t="s">
        <v>3</v>
      </c>
      <c r="G270" s="19" t="s">
        <v>3</v>
      </c>
      <c r="H270" s="19"/>
      <c r="I270" s="118"/>
    </row>
    <row r="271" spans="1:9" x14ac:dyDescent="0.45">
      <c r="A271" s="82" t="s">
        <v>191</v>
      </c>
      <c r="B271" s="88"/>
      <c r="C271" s="88"/>
      <c r="D271" s="15"/>
      <c r="E271" s="15"/>
      <c r="F271" s="14"/>
      <c r="G271" s="14"/>
      <c r="H271" s="14"/>
      <c r="I271" s="95"/>
    </row>
    <row r="272" spans="1:9" x14ac:dyDescent="0.45">
      <c r="A272" s="84" t="s">
        <v>192</v>
      </c>
      <c r="B272" s="88"/>
      <c r="C272" s="88"/>
      <c r="D272" s="15"/>
      <c r="E272" s="15"/>
      <c r="F272" s="19">
        <f>E268*1.03</f>
        <v>180.25</v>
      </c>
      <c r="G272" s="19">
        <f>F272*1.05</f>
        <v>189.26250000000002</v>
      </c>
      <c r="H272" s="19">
        <f>G272*1.043</f>
        <v>197.40078750000001</v>
      </c>
      <c r="I272" s="95">
        <f>H272*1.041</f>
        <v>205.49421978749999</v>
      </c>
    </row>
    <row r="273" spans="1:9" x14ac:dyDescent="0.45">
      <c r="A273" s="89" t="s">
        <v>193</v>
      </c>
      <c r="B273" s="88"/>
      <c r="C273" s="88"/>
      <c r="D273" s="18">
        <v>2916</v>
      </c>
      <c r="E273" s="15">
        <v>3061</v>
      </c>
      <c r="F273" s="19">
        <f>E269*1.03</f>
        <v>195.70000000000002</v>
      </c>
      <c r="G273" s="19">
        <f>F273*1.05</f>
        <v>205.48500000000001</v>
      </c>
      <c r="H273" s="19">
        <f>G273*1.043</f>
        <v>214.32085499999999</v>
      </c>
      <c r="I273" s="95">
        <f>H273*1.041</f>
        <v>223.10801005499997</v>
      </c>
    </row>
    <row r="274" spans="1:9" x14ac:dyDescent="0.45">
      <c r="A274" s="17" t="s">
        <v>194</v>
      </c>
      <c r="B274" s="14"/>
      <c r="C274" s="14"/>
      <c r="D274" s="15">
        <v>3270</v>
      </c>
      <c r="E274" s="15">
        <v>3433</v>
      </c>
      <c r="F274" s="14"/>
      <c r="G274" s="14"/>
      <c r="H274" s="14">
        <v>0</v>
      </c>
      <c r="I274" s="118">
        <v>0</v>
      </c>
    </row>
    <row r="275" spans="1:9" x14ac:dyDescent="0.45">
      <c r="A275" s="13"/>
      <c r="B275" s="14"/>
      <c r="C275" s="14"/>
      <c r="D275" s="15">
        <v>4071</v>
      </c>
      <c r="E275" s="15">
        <v>4274</v>
      </c>
      <c r="F275" s="14"/>
      <c r="G275" s="14"/>
      <c r="H275" s="14"/>
      <c r="I275" s="95"/>
    </row>
    <row r="276" spans="1:9" x14ac:dyDescent="0.45">
      <c r="A276" s="126" t="s">
        <v>195</v>
      </c>
      <c r="B276" s="39"/>
      <c r="C276" s="39"/>
      <c r="D276" s="53">
        <v>5385</v>
      </c>
      <c r="E276" s="53">
        <v>5655</v>
      </c>
      <c r="F276" s="14"/>
      <c r="G276" s="14"/>
      <c r="H276" s="14"/>
      <c r="I276" s="95"/>
    </row>
    <row r="277" spans="1:9" x14ac:dyDescent="0.45">
      <c r="A277" s="13" t="s">
        <v>196</v>
      </c>
      <c r="B277" s="42">
        <v>2756</v>
      </c>
      <c r="C277" s="39">
        <v>2839</v>
      </c>
      <c r="D277" s="15">
        <v>6566</v>
      </c>
      <c r="E277" s="15">
        <v>6894</v>
      </c>
      <c r="F277" s="19">
        <v>3202</v>
      </c>
      <c r="G277" s="90">
        <v>3497</v>
      </c>
      <c r="H277" s="19">
        <v>3846</v>
      </c>
      <c r="I277" s="95">
        <v>4031</v>
      </c>
    </row>
    <row r="278" spans="1:9" x14ac:dyDescent="0.45">
      <c r="A278" s="13" t="s">
        <v>197</v>
      </c>
      <c r="B278" s="39">
        <v>3090</v>
      </c>
      <c r="C278" s="42">
        <v>2839</v>
      </c>
      <c r="D278" s="15">
        <v>2916</v>
      </c>
      <c r="E278" s="15">
        <v>3061</v>
      </c>
      <c r="F278" s="19">
        <v>3591</v>
      </c>
      <c r="G278" s="90">
        <v>3921</v>
      </c>
      <c r="H278" s="19">
        <v>4314</v>
      </c>
      <c r="I278" s="118">
        <v>4521</v>
      </c>
    </row>
    <row r="279" spans="1:9" x14ac:dyDescent="0.45">
      <c r="A279" s="13" t="s">
        <v>198</v>
      </c>
      <c r="B279" s="39">
        <v>3848</v>
      </c>
      <c r="C279" s="39">
        <v>3184</v>
      </c>
      <c r="D279" s="15">
        <v>3086</v>
      </c>
      <c r="E279" s="15">
        <v>3240</v>
      </c>
      <c r="F279" s="19">
        <v>4471</v>
      </c>
      <c r="G279" s="90">
        <v>4882</v>
      </c>
      <c r="H279" s="19">
        <v>5371</v>
      </c>
      <c r="I279" s="118">
        <v>5628</v>
      </c>
    </row>
    <row r="280" spans="1:9" x14ac:dyDescent="0.45">
      <c r="A280" s="13" t="s">
        <v>199</v>
      </c>
      <c r="B280" s="39">
        <v>5091</v>
      </c>
      <c r="C280" s="39">
        <v>3964</v>
      </c>
      <c r="D280" s="15">
        <v>3139</v>
      </c>
      <c r="E280" s="15">
        <v>3296</v>
      </c>
      <c r="F280" s="19">
        <f>E276*1.046</f>
        <v>5915.13</v>
      </c>
      <c r="G280" s="90">
        <v>6459</v>
      </c>
      <c r="H280" s="19">
        <v>7105</v>
      </c>
      <c r="I280" s="95">
        <v>7446</v>
      </c>
    </row>
    <row r="281" spans="1:9" x14ac:dyDescent="0.45">
      <c r="A281" s="13" t="s">
        <v>200</v>
      </c>
      <c r="B281" s="39">
        <v>6207</v>
      </c>
      <c r="C281" s="39">
        <v>5244</v>
      </c>
      <c r="D281" s="15">
        <v>3139</v>
      </c>
      <c r="E281" s="15">
        <v>3296</v>
      </c>
      <c r="F281" s="19">
        <f>E277*1.046</f>
        <v>7211.1240000000007</v>
      </c>
      <c r="G281" s="90">
        <v>7874</v>
      </c>
      <c r="H281" s="19">
        <v>8662</v>
      </c>
      <c r="I281" s="95">
        <v>9078</v>
      </c>
    </row>
    <row r="282" spans="1:9" x14ac:dyDescent="0.45">
      <c r="A282" s="13" t="s">
        <v>201</v>
      </c>
      <c r="B282" s="39">
        <v>2756</v>
      </c>
      <c r="C282" s="39">
        <v>6394</v>
      </c>
      <c r="D282" s="15">
        <v>3139</v>
      </c>
      <c r="E282" s="15">
        <v>3296</v>
      </c>
      <c r="F282" s="19">
        <f>E278*1.046</f>
        <v>3201.806</v>
      </c>
      <c r="G282" s="90">
        <v>3497</v>
      </c>
      <c r="H282" s="19">
        <v>3846</v>
      </c>
      <c r="I282" s="95">
        <v>4031</v>
      </c>
    </row>
    <row r="283" spans="1:9" x14ac:dyDescent="0.45">
      <c r="A283" s="13" t="s">
        <v>202</v>
      </c>
      <c r="B283" s="39">
        <v>2918</v>
      </c>
      <c r="C283" s="39">
        <v>2839</v>
      </c>
      <c r="D283" s="15"/>
      <c r="E283" s="15" t="s">
        <v>64</v>
      </c>
      <c r="F283" s="19">
        <v>3390</v>
      </c>
      <c r="G283" s="90">
        <v>3702</v>
      </c>
      <c r="H283" s="19">
        <v>4072</v>
      </c>
      <c r="I283" s="118">
        <v>4268</v>
      </c>
    </row>
    <row r="284" spans="1:9" x14ac:dyDescent="0.45">
      <c r="A284" s="13" t="s">
        <v>203</v>
      </c>
      <c r="B284" s="39">
        <v>2968</v>
      </c>
      <c r="C284" s="39">
        <v>3005</v>
      </c>
      <c r="D284" s="15"/>
      <c r="E284" s="15"/>
      <c r="F284" s="19">
        <f>E280*1.046</f>
        <v>3447.616</v>
      </c>
      <c r="G284" s="90">
        <v>3765</v>
      </c>
      <c r="H284" s="19">
        <v>4142</v>
      </c>
      <c r="I284" s="95">
        <v>4341</v>
      </c>
    </row>
    <row r="285" spans="1:9" x14ac:dyDescent="0.45">
      <c r="A285" s="13" t="s">
        <v>204</v>
      </c>
      <c r="B285" s="39">
        <v>2968</v>
      </c>
      <c r="C285" s="39">
        <v>3056</v>
      </c>
      <c r="D285" s="15"/>
      <c r="E285" s="15"/>
      <c r="F285" s="19">
        <f>E281*1.046</f>
        <v>3447.616</v>
      </c>
      <c r="G285" s="90">
        <v>3765</v>
      </c>
      <c r="H285" s="19">
        <v>4142</v>
      </c>
      <c r="I285" s="95">
        <v>4341</v>
      </c>
    </row>
    <row r="286" spans="1:9" x14ac:dyDescent="0.45">
      <c r="A286" s="13" t="s">
        <v>205</v>
      </c>
      <c r="B286" s="39">
        <v>2968</v>
      </c>
      <c r="C286" s="39">
        <v>3056</v>
      </c>
      <c r="D286" s="15">
        <v>462</v>
      </c>
      <c r="E286" s="15">
        <v>485</v>
      </c>
      <c r="F286" s="19">
        <f>E282*1.046</f>
        <v>3447.616</v>
      </c>
      <c r="G286" s="90">
        <v>3924</v>
      </c>
      <c r="H286" s="19">
        <v>4142</v>
      </c>
      <c r="I286" s="95">
        <v>4341</v>
      </c>
    </row>
    <row r="287" spans="1:9" x14ac:dyDescent="0.45">
      <c r="A287" s="13" t="s">
        <v>206</v>
      </c>
      <c r="B287" s="39"/>
      <c r="C287" s="39">
        <v>3056</v>
      </c>
      <c r="D287" s="15">
        <v>295</v>
      </c>
      <c r="E287" s="15">
        <v>309</v>
      </c>
      <c r="F287" s="15">
        <v>4491</v>
      </c>
      <c r="G287" s="90">
        <v>3922</v>
      </c>
      <c r="H287" s="19">
        <v>4314</v>
      </c>
      <c r="I287" s="118">
        <v>4521</v>
      </c>
    </row>
    <row r="288" spans="1:9" x14ac:dyDescent="0.45">
      <c r="A288" s="13" t="s">
        <v>207</v>
      </c>
      <c r="B288" s="39"/>
      <c r="C288" s="39"/>
      <c r="D288" s="15">
        <v>168</v>
      </c>
      <c r="E288" s="15">
        <v>176</v>
      </c>
      <c r="F288" s="15">
        <v>100000</v>
      </c>
      <c r="G288" s="90" t="s">
        <v>208</v>
      </c>
      <c r="H288" s="90" t="s">
        <v>208</v>
      </c>
      <c r="I288" s="90" t="s">
        <v>208</v>
      </c>
    </row>
    <row r="289" spans="1:9" x14ac:dyDescent="0.45">
      <c r="A289" s="44" t="s">
        <v>209</v>
      </c>
      <c r="B289" s="39"/>
      <c r="C289" s="39"/>
      <c r="D289" s="15"/>
      <c r="E289" s="15"/>
      <c r="F289" s="14"/>
      <c r="G289" s="19" t="s">
        <v>3</v>
      </c>
      <c r="H289" s="19"/>
      <c r="I289" s="95"/>
    </row>
    <row r="290" spans="1:9" x14ac:dyDescent="0.45">
      <c r="A290" s="13" t="s">
        <v>210</v>
      </c>
      <c r="B290" s="39">
        <v>437</v>
      </c>
      <c r="C290" s="39">
        <v>450</v>
      </c>
      <c r="D290" s="15"/>
      <c r="E290" s="15"/>
      <c r="F290" s="14">
        <v>555</v>
      </c>
      <c r="G290" s="19">
        <v>694</v>
      </c>
      <c r="H290" s="19">
        <v>611</v>
      </c>
      <c r="I290" s="95">
        <v>640</v>
      </c>
    </row>
    <row r="291" spans="1:9" x14ac:dyDescent="0.45">
      <c r="A291" s="13" t="s">
        <v>211</v>
      </c>
      <c r="B291" s="39">
        <v>279</v>
      </c>
      <c r="C291" s="39">
        <v>287</v>
      </c>
      <c r="D291" s="15">
        <v>366</v>
      </c>
      <c r="E291" s="15">
        <v>377</v>
      </c>
      <c r="F291" s="15">
        <v>354</v>
      </c>
      <c r="G291" s="90">
        <v>443</v>
      </c>
      <c r="H291" s="19">
        <v>389</v>
      </c>
      <c r="I291" s="118">
        <v>408</v>
      </c>
    </row>
    <row r="292" spans="1:9" hidden="1" x14ac:dyDescent="0.45">
      <c r="A292" s="13" t="s">
        <v>212</v>
      </c>
      <c r="B292" s="39">
        <v>159</v>
      </c>
      <c r="C292" s="39">
        <v>163</v>
      </c>
      <c r="D292" s="15">
        <v>733</v>
      </c>
      <c r="E292" s="15">
        <v>754</v>
      </c>
      <c r="F292" s="15">
        <v>867</v>
      </c>
      <c r="G292" s="90">
        <v>961</v>
      </c>
      <c r="H292" s="19">
        <f t="shared" ref="H292:H304" si="27">G292*1.043</f>
        <v>1002.323</v>
      </c>
      <c r="I292" s="95">
        <f t="shared" ref="I292:I299" si="28">H292*1.041</f>
        <v>1043.4182429999998</v>
      </c>
    </row>
    <row r="293" spans="1:9" hidden="1" x14ac:dyDescent="0.45">
      <c r="A293" s="13"/>
      <c r="B293" s="39"/>
      <c r="C293" s="39"/>
      <c r="D293" s="15">
        <v>1099</v>
      </c>
      <c r="E293" s="15">
        <v>1131</v>
      </c>
      <c r="F293" s="15">
        <v>1301</v>
      </c>
      <c r="G293" s="90">
        <v>1442</v>
      </c>
      <c r="H293" s="19">
        <f t="shared" si="27"/>
        <v>1504.0059999999999</v>
      </c>
      <c r="I293" s="95">
        <f t="shared" si="28"/>
        <v>1565.6702459999997</v>
      </c>
    </row>
    <row r="294" spans="1:9" hidden="1" x14ac:dyDescent="0.45">
      <c r="A294" s="44" t="s">
        <v>213</v>
      </c>
      <c r="B294" s="39"/>
      <c r="C294" s="39"/>
      <c r="D294" s="15">
        <v>3187</v>
      </c>
      <c r="E294" s="15">
        <v>3279</v>
      </c>
      <c r="F294" s="15">
        <v>3771</v>
      </c>
      <c r="G294" s="90">
        <v>4178</v>
      </c>
      <c r="H294" s="19">
        <f t="shared" si="27"/>
        <v>4357.6539999999995</v>
      </c>
      <c r="I294" s="95">
        <f t="shared" si="28"/>
        <v>4536.3178139999991</v>
      </c>
    </row>
    <row r="295" spans="1:9" hidden="1" x14ac:dyDescent="0.45">
      <c r="A295" s="13" t="s">
        <v>214</v>
      </c>
      <c r="B295" s="39">
        <v>443</v>
      </c>
      <c r="C295" s="39">
        <v>398</v>
      </c>
      <c r="D295" s="15">
        <v>3187</v>
      </c>
      <c r="E295" s="15">
        <v>3279</v>
      </c>
      <c r="F295" s="15">
        <v>3771</v>
      </c>
      <c r="G295" s="90">
        <v>4178</v>
      </c>
      <c r="H295" s="19">
        <f t="shared" si="27"/>
        <v>4357.6539999999995</v>
      </c>
      <c r="I295" s="118">
        <f t="shared" si="28"/>
        <v>4536.3178139999991</v>
      </c>
    </row>
    <row r="296" spans="1:9" hidden="1" x14ac:dyDescent="0.45">
      <c r="A296" s="51" t="s">
        <v>215</v>
      </c>
      <c r="B296" s="39">
        <v>885</v>
      </c>
      <c r="C296" s="39">
        <v>797</v>
      </c>
      <c r="D296" s="15"/>
      <c r="E296" s="15"/>
      <c r="F296" s="14"/>
      <c r="G296" s="14"/>
      <c r="H296" s="19"/>
      <c r="I296" s="95">
        <f t="shared" si="28"/>
        <v>0</v>
      </c>
    </row>
    <row r="297" spans="1:9" hidden="1" x14ac:dyDescent="0.45">
      <c r="A297" s="51" t="s">
        <v>216</v>
      </c>
      <c r="B297" s="39"/>
      <c r="C297" s="39"/>
      <c r="D297" s="15"/>
      <c r="E297" s="15"/>
      <c r="F297" s="14"/>
      <c r="G297" s="14"/>
      <c r="H297" s="19"/>
      <c r="I297" s="95">
        <f t="shared" si="28"/>
        <v>0</v>
      </c>
    </row>
    <row r="298" spans="1:9" hidden="1" x14ac:dyDescent="0.45">
      <c r="A298" s="52" t="s">
        <v>217</v>
      </c>
      <c r="B298" s="39">
        <v>3326</v>
      </c>
      <c r="C298" s="39">
        <v>3187</v>
      </c>
      <c r="D298" s="15">
        <v>100</v>
      </c>
      <c r="E298" s="15">
        <f>D298</f>
        <v>100</v>
      </c>
      <c r="F298" s="14" t="s">
        <v>218</v>
      </c>
      <c r="G298" s="14"/>
      <c r="H298" s="19"/>
      <c r="I298" s="95">
        <f t="shared" si="28"/>
        <v>0</v>
      </c>
    </row>
    <row r="299" spans="1:9" hidden="1" x14ac:dyDescent="0.45">
      <c r="A299" s="52" t="s">
        <v>219</v>
      </c>
      <c r="B299" s="39">
        <v>3326</v>
      </c>
      <c r="C299" s="39">
        <v>3187</v>
      </c>
      <c r="D299" s="15">
        <v>50</v>
      </c>
      <c r="E299" s="15">
        <f t="shared" ref="E299" si="29">D299</f>
        <v>50</v>
      </c>
      <c r="F299" s="14" t="s">
        <v>218</v>
      </c>
      <c r="G299" s="14"/>
      <c r="H299" s="19"/>
      <c r="I299" s="118">
        <f t="shared" si="28"/>
        <v>0</v>
      </c>
    </row>
    <row r="300" spans="1:9" x14ac:dyDescent="0.45">
      <c r="A300" s="52" t="s">
        <v>397</v>
      </c>
      <c r="B300" s="39"/>
      <c r="C300" s="39"/>
      <c r="D300" s="15"/>
      <c r="E300" s="15"/>
      <c r="F300" s="14"/>
      <c r="G300" s="14"/>
      <c r="H300" s="19"/>
      <c r="I300" s="118"/>
    </row>
    <row r="301" spans="1:9" x14ac:dyDescent="0.45">
      <c r="A301" s="13"/>
      <c r="B301" s="14"/>
      <c r="C301" s="14"/>
      <c r="D301" s="14"/>
      <c r="E301" s="14"/>
      <c r="F301" s="14"/>
      <c r="G301" s="14"/>
      <c r="H301" s="14"/>
      <c r="I301" s="95"/>
    </row>
    <row r="302" spans="1:9" x14ac:dyDescent="0.45">
      <c r="A302" s="17" t="s">
        <v>398</v>
      </c>
      <c r="B302" s="14"/>
      <c r="C302" s="14"/>
      <c r="D302" s="53"/>
      <c r="E302" s="53"/>
      <c r="F302" s="14"/>
      <c r="G302" s="14"/>
      <c r="H302" s="19"/>
      <c r="I302" s="95"/>
    </row>
    <row r="303" spans="1:9" x14ac:dyDescent="0.45">
      <c r="A303" s="91" t="s">
        <v>220</v>
      </c>
      <c r="B303" s="14"/>
      <c r="C303" s="14"/>
      <c r="D303" s="15"/>
      <c r="E303" s="15"/>
      <c r="F303" s="14"/>
      <c r="G303" s="14"/>
      <c r="H303" s="19"/>
      <c r="I303" s="95"/>
    </row>
    <row r="304" spans="1:9" x14ac:dyDescent="0.45">
      <c r="A304" s="13" t="s">
        <v>221</v>
      </c>
      <c r="B304" s="39"/>
      <c r="C304" s="39">
        <v>50</v>
      </c>
      <c r="D304" s="15"/>
      <c r="E304" s="15"/>
      <c r="F304" s="15">
        <v>40</v>
      </c>
      <c r="G304" s="14">
        <v>40</v>
      </c>
      <c r="H304" s="19">
        <f t="shared" si="27"/>
        <v>41.72</v>
      </c>
      <c r="I304" s="118">
        <v>42</v>
      </c>
    </row>
    <row r="305" spans="1:11" x14ac:dyDescent="0.45">
      <c r="A305" s="13" t="s">
        <v>222</v>
      </c>
      <c r="B305" s="39"/>
      <c r="C305" s="39">
        <v>100</v>
      </c>
      <c r="D305" s="15"/>
      <c r="E305" s="15"/>
      <c r="F305" s="53" t="s">
        <v>3</v>
      </c>
      <c r="G305" s="14">
        <v>40</v>
      </c>
      <c r="H305" s="14">
        <v>42</v>
      </c>
      <c r="I305" s="95">
        <v>42</v>
      </c>
      <c r="K305" s="2"/>
    </row>
    <row r="306" spans="1:11" x14ac:dyDescent="0.45">
      <c r="A306" s="14" t="s">
        <v>223</v>
      </c>
      <c r="B306" s="14"/>
      <c r="C306" s="14"/>
      <c r="D306" s="15"/>
      <c r="E306" s="15"/>
      <c r="F306" s="15"/>
      <c r="G306" s="14"/>
      <c r="H306" s="14"/>
      <c r="I306" s="95"/>
    </row>
    <row r="307" spans="1:11" x14ac:dyDescent="0.45">
      <c r="A307" s="11" t="s">
        <v>224</v>
      </c>
      <c r="B307" s="14"/>
      <c r="C307" s="14"/>
      <c r="D307" s="15"/>
      <c r="E307" s="15"/>
      <c r="F307" s="15"/>
      <c r="G307" s="39">
        <v>0</v>
      </c>
      <c r="H307" s="119">
        <v>0</v>
      </c>
      <c r="I307" s="120">
        <v>0</v>
      </c>
    </row>
    <row r="308" spans="1:11" x14ac:dyDescent="0.45">
      <c r="A308" s="11"/>
      <c r="B308" s="14"/>
      <c r="C308" s="14"/>
      <c r="D308" s="15"/>
      <c r="E308" s="15"/>
      <c r="F308" s="14"/>
      <c r="G308" s="14"/>
      <c r="H308" s="78"/>
      <c r="I308" s="118"/>
    </row>
    <row r="309" spans="1:11" x14ac:dyDescent="0.45">
      <c r="A309" s="92" t="s">
        <v>225</v>
      </c>
      <c r="B309" s="14"/>
      <c r="C309" s="14"/>
      <c r="D309" s="15"/>
      <c r="E309" s="15"/>
      <c r="F309" s="14"/>
      <c r="G309" s="14"/>
      <c r="H309" s="78"/>
      <c r="I309" s="95"/>
    </row>
    <row r="310" spans="1:11" x14ac:dyDescent="0.45">
      <c r="A310" s="11" t="s">
        <v>382</v>
      </c>
      <c r="B310" s="14"/>
      <c r="C310" s="14"/>
      <c r="D310" s="15"/>
      <c r="E310" s="15"/>
      <c r="F310" s="15"/>
      <c r="G310" s="14"/>
      <c r="H310" s="78">
        <v>35</v>
      </c>
      <c r="I310" s="95">
        <v>35</v>
      </c>
    </row>
    <row r="311" spans="1:11" x14ac:dyDescent="0.45">
      <c r="A311" s="11" t="s">
        <v>383</v>
      </c>
      <c r="B311" s="14"/>
      <c r="C311" s="14"/>
      <c r="D311" s="15"/>
      <c r="E311" s="15"/>
      <c r="F311" s="15"/>
      <c r="G311" s="14"/>
      <c r="H311" s="78"/>
      <c r="I311" s="95">
        <v>480</v>
      </c>
    </row>
    <row r="312" spans="1:11" x14ac:dyDescent="0.45">
      <c r="A312" s="11" t="s">
        <v>371</v>
      </c>
      <c r="B312" s="14"/>
      <c r="C312" s="14"/>
      <c r="D312" s="15"/>
      <c r="E312" s="15"/>
      <c r="F312" s="15"/>
      <c r="G312" s="14"/>
      <c r="H312" s="78">
        <v>0</v>
      </c>
      <c r="I312" s="95">
        <v>0</v>
      </c>
    </row>
    <row r="313" spans="1:11" x14ac:dyDescent="0.45">
      <c r="A313" s="13" t="s">
        <v>369</v>
      </c>
      <c r="B313" s="14"/>
      <c r="C313" s="14"/>
      <c r="D313" s="15"/>
      <c r="E313" s="15"/>
      <c r="F313" s="14"/>
      <c r="G313" s="14"/>
      <c r="H313" s="78">
        <v>750</v>
      </c>
      <c r="I313" s="95">
        <v>400</v>
      </c>
    </row>
    <row r="314" spans="1:11" x14ac:dyDescent="0.45">
      <c r="A314" s="13" t="s">
        <v>370</v>
      </c>
      <c r="B314" s="93"/>
      <c r="C314" s="93"/>
      <c r="D314" s="79"/>
      <c r="E314" s="79"/>
      <c r="F314" s="14"/>
      <c r="G314" s="14"/>
      <c r="H314" s="78"/>
      <c r="I314" s="118">
        <v>240</v>
      </c>
    </row>
    <row r="315" spans="1:11" x14ac:dyDescent="0.45">
      <c r="A315" s="13" t="s">
        <v>372</v>
      </c>
      <c r="B315" s="93"/>
      <c r="C315" s="93"/>
      <c r="D315" s="79">
        <v>3135</v>
      </c>
      <c r="E315" s="79">
        <v>3230</v>
      </c>
      <c r="F315" s="14"/>
      <c r="G315" s="14"/>
      <c r="H315" s="14"/>
      <c r="I315" s="95">
        <v>40</v>
      </c>
    </row>
    <row r="316" spans="1:11" x14ac:dyDescent="0.45">
      <c r="A316" s="13" t="s">
        <v>373</v>
      </c>
      <c r="B316" s="93"/>
      <c r="C316" s="93"/>
      <c r="D316" s="79"/>
      <c r="E316" s="79"/>
      <c r="F316" s="14"/>
      <c r="G316" s="14"/>
      <c r="H316" s="14"/>
      <c r="I316" s="95">
        <v>600</v>
      </c>
    </row>
    <row r="317" spans="1:11" x14ac:dyDescent="0.45">
      <c r="A317" s="121" t="s">
        <v>374</v>
      </c>
      <c r="B317" s="93"/>
      <c r="C317" s="93"/>
      <c r="D317" s="79"/>
      <c r="E317" s="79"/>
      <c r="F317" s="14"/>
      <c r="G317" s="14"/>
      <c r="H317" s="14"/>
      <c r="I317" s="95">
        <v>340</v>
      </c>
    </row>
    <row r="318" spans="1:11" x14ac:dyDescent="0.45">
      <c r="A318" s="121" t="s">
        <v>375</v>
      </c>
      <c r="B318" s="93"/>
      <c r="C318" s="93"/>
      <c r="D318" s="79"/>
      <c r="E318" s="79"/>
      <c r="F318" s="14"/>
      <c r="G318" s="14"/>
      <c r="H318" s="14"/>
      <c r="I318" s="95">
        <v>60</v>
      </c>
    </row>
    <row r="319" spans="1:11" x14ac:dyDescent="0.45">
      <c r="A319" s="13" t="s">
        <v>376</v>
      </c>
      <c r="B319" s="93"/>
      <c r="C319" s="93"/>
      <c r="D319" s="79"/>
      <c r="E319" s="79"/>
      <c r="F319" s="14"/>
      <c r="G319" s="14"/>
      <c r="H319" s="14"/>
      <c r="I319" s="95">
        <v>2400</v>
      </c>
    </row>
    <row r="320" spans="1:11" x14ac:dyDescent="0.45">
      <c r="A320" s="13" t="s">
        <v>378</v>
      </c>
      <c r="B320" s="93"/>
      <c r="C320" s="93"/>
      <c r="D320" s="79"/>
      <c r="E320" s="79"/>
      <c r="F320" s="14"/>
      <c r="G320" s="14"/>
      <c r="H320" s="14"/>
      <c r="I320" s="95">
        <v>1600</v>
      </c>
    </row>
    <row r="321" spans="1:9" x14ac:dyDescent="0.45">
      <c r="A321" s="13" t="s">
        <v>377</v>
      </c>
      <c r="B321" s="93"/>
      <c r="C321" s="93"/>
      <c r="D321" s="79"/>
      <c r="E321" s="79"/>
      <c r="F321" s="14"/>
      <c r="G321" s="14"/>
      <c r="H321" s="14"/>
      <c r="I321" s="95">
        <v>800</v>
      </c>
    </row>
    <row r="322" spans="1:9" x14ac:dyDescent="0.45">
      <c r="A322" s="13"/>
      <c r="B322" s="93"/>
      <c r="C322" s="93"/>
      <c r="D322" s="79"/>
      <c r="E322" s="79"/>
      <c r="F322" s="14"/>
      <c r="G322" s="14"/>
      <c r="H322" s="14"/>
      <c r="I322" s="95"/>
    </row>
    <row r="323" spans="1:9" x14ac:dyDescent="0.45">
      <c r="A323" s="13" t="s">
        <v>379</v>
      </c>
      <c r="B323" s="93"/>
      <c r="C323" s="93"/>
      <c r="D323" s="79"/>
      <c r="E323" s="79"/>
      <c r="F323" s="14"/>
      <c r="G323" s="14"/>
      <c r="H323" s="14"/>
      <c r="I323" s="95"/>
    </row>
    <row r="324" spans="1:9" x14ac:dyDescent="0.45">
      <c r="A324" s="13" t="s">
        <v>380</v>
      </c>
      <c r="B324" s="93"/>
      <c r="C324" s="93"/>
      <c r="D324" s="79"/>
      <c r="E324" s="79"/>
      <c r="F324" s="14"/>
      <c r="G324" s="14"/>
      <c r="H324" s="14"/>
      <c r="I324" s="95"/>
    </row>
    <row r="325" spans="1:9" x14ac:dyDescent="0.45">
      <c r="A325" s="13" t="s">
        <v>381</v>
      </c>
      <c r="B325" s="93"/>
      <c r="C325" s="93"/>
      <c r="D325" s="79"/>
      <c r="E325" s="79"/>
      <c r="F325" s="14"/>
      <c r="G325" s="14"/>
      <c r="H325" s="14"/>
      <c r="I325" s="95"/>
    </row>
    <row r="326" spans="1:9" x14ac:dyDescent="0.45">
      <c r="A326" s="13"/>
      <c r="B326" s="93"/>
      <c r="C326" s="93"/>
      <c r="D326" s="79"/>
      <c r="E326" s="79"/>
      <c r="F326" s="14"/>
      <c r="G326" s="14"/>
      <c r="H326" s="14"/>
      <c r="I326" s="95"/>
    </row>
    <row r="327" spans="1:9" ht="15.75" x14ac:dyDescent="0.5">
      <c r="A327" s="94" t="s">
        <v>226</v>
      </c>
      <c r="B327" s="85"/>
      <c r="C327" s="85"/>
      <c r="D327" s="79"/>
      <c r="E327" s="79"/>
      <c r="F327" s="14"/>
      <c r="G327" s="14"/>
      <c r="H327" s="14"/>
      <c r="I327" s="95"/>
    </row>
    <row r="328" spans="1:9" ht="15.75" x14ac:dyDescent="0.5">
      <c r="A328" s="94"/>
      <c r="B328" s="85"/>
      <c r="C328" s="85"/>
      <c r="D328" s="79"/>
      <c r="E328" s="79"/>
      <c r="F328" s="14"/>
      <c r="G328" s="14"/>
      <c r="H328" s="14"/>
      <c r="I328" s="95"/>
    </row>
    <row r="329" spans="1:9" ht="15.75" x14ac:dyDescent="0.5">
      <c r="A329" s="127" t="s">
        <v>399</v>
      </c>
      <c r="B329" s="85"/>
      <c r="C329" s="85"/>
      <c r="D329" s="128">
        <v>1601</v>
      </c>
      <c r="E329" s="128">
        <v>1615</v>
      </c>
      <c r="F329" s="14"/>
      <c r="G329" s="14"/>
      <c r="H329" s="14"/>
      <c r="I329" s="118"/>
    </row>
    <row r="330" spans="1:9" x14ac:dyDescent="0.45">
      <c r="A330" s="84"/>
      <c r="B330" s="85"/>
      <c r="C330" s="85"/>
      <c r="D330" s="79">
        <v>1890</v>
      </c>
      <c r="E330" s="79">
        <v>1938</v>
      </c>
      <c r="F330" s="14"/>
      <c r="G330" s="14"/>
      <c r="H330" s="14"/>
      <c r="I330" s="95"/>
    </row>
    <row r="331" spans="1:9" x14ac:dyDescent="0.45">
      <c r="A331" s="84" t="s">
        <v>400</v>
      </c>
      <c r="B331" s="85"/>
      <c r="C331" s="85"/>
      <c r="D331" s="79"/>
      <c r="E331" s="79"/>
      <c r="F331" s="19"/>
      <c r="G331" s="95"/>
      <c r="H331" s="78">
        <v>1500</v>
      </c>
      <c r="I331" s="95">
        <v>1500</v>
      </c>
    </row>
    <row r="332" spans="1:9" x14ac:dyDescent="0.45">
      <c r="A332" s="89" t="s">
        <v>401</v>
      </c>
      <c r="B332" s="85"/>
      <c r="C332" s="85"/>
      <c r="D332" s="79"/>
      <c r="E332" s="79"/>
      <c r="F332" s="19"/>
      <c r="G332" s="95"/>
      <c r="H332" s="78">
        <v>750</v>
      </c>
      <c r="I332" s="118">
        <v>750</v>
      </c>
    </row>
    <row r="333" spans="1:9" x14ac:dyDescent="0.45">
      <c r="A333" s="89" t="s">
        <v>402</v>
      </c>
      <c r="B333" s="85"/>
      <c r="C333" s="85"/>
      <c r="D333" s="79"/>
      <c r="E333" s="79"/>
      <c r="F333" s="19"/>
      <c r="G333" s="95"/>
      <c r="H333" s="78">
        <v>900</v>
      </c>
      <c r="I333" s="95">
        <v>900</v>
      </c>
    </row>
    <row r="334" spans="1:9" x14ac:dyDescent="0.45">
      <c r="A334" s="96" t="s">
        <v>403</v>
      </c>
      <c r="B334" s="85"/>
      <c r="C334" s="85"/>
      <c r="D334" s="79"/>
      <c r="E334" s="79"/>
      <c r="F334" s="14"/>
      <c r="G334" s="14"/>
      <c r="H334" s="14">
        <v>1050</v>
      </c>
      <c r="I334" s="118">
        <v>1050</v>
      </c>
    </row>
    <row r="335" spans="1:9" ht="15.75" customHeight="1" x14ac:dyDescent="0.45">
      <c r="A335" s="96" t="s">
        <v>227</v>
      </c>
      <c r="B335" s="86"/>
      <c r="C335" s="86"/>
      <c r="D335" s="79">
        <v>1528</v>
      </c>
      <c r="E335" s="79">
        <v>1572</v>
      </c>
      <c r="F335" s="14"/>
      <c r="G335" s="14"/>
      <c r="H335" s="14"/>
      <c r="I335" s="95"/>
    </row>
    <row r="336" spans="1:9" x14ac:dyDescent="0.45">
      <c r="A336" s="96" t="s">
        <v>228</v>
      </c>
      <c r="B336" s="86"/>
      <c r="C336" s="86"/>
      <c r="D336" s="79"/>
      <c r="E336" s="79"/>
      <c r="F336" s="19" t="e">
        <f>#REF!*1.03</f>
        <v>#REF!</v>
      </c>
      <c r="G336" s="19">
        <v>341</v>
      </c>
      <c r="H336" s="78">
        <v>391</v>
      </c>
      <c r="I336" s="95">
        <f>H336*1.041</f>
        <v>407.03099999999995</v>
      </c>
    </row>
    <row r="337" spans="1:9" x14ac:dyDescent="0.45">
      <c r="A337" s="96" t="s">
        <v>229</v>
      </c>
      <c r="B337" s="85"/>
      <c r="C337" s="85"/>
      <c r="D337" s="79"/>
      <c r="E337" s="79"/>
      <c r="F337" s="19" t="e">
        <f>#REF!*1.03</f>
        <v>#REF!</v>
      </c>
      <c r="G337" s="19">
        <v>227</v>
      </c>
      <c r="H337" s="78">
        <v>277</v>
      </c>
      <c r="I337" s="95">
        <f>H337*1.041</f>
        <v>288.35699999999997</v>
      </c>
    </row>
    <row r="338" spans="1:9" x14ac:dyDescent="0.45">
      <c r="A338" s="96" t="s">
        <v>230</v>
      </c>
      <c r="B338" s="85"/>
      <c r="C338" s="85"/>
      <c r="D338" s="79"/>
      <c r="E338" s="79"/>
      <c r="F338" s="14"/>
      <c r="G338" s="14"/>
      <c r="H338" s="14"/>
      <c r="I338" s="118"/>
    </row>
    <row r="339" spans="1:9" x14ac:dyDescent="0.45">
      <c r="A339" s="96"/>
      <c r="B339" s="85"/>
      <c r="C339" s="85"/>
      <c r="D339" s="79"/>
      <c r="E339" s="79"/>
      <c r="F339" s="14"/>
      <c r="G339" s="14"/>
      <c r="H339" s="14"/>
      <c r="I339" s="95"/>
    </row>
    <row r="340" spans="1:9" ht="15.75" x14ac:dyDescent="0.5">
      <c r="A340" s="129" t="s">
        <v>404</v>
      </c>
      <c r="B340" s="85"/>
      <c r="C340" s="85"/>
      <c r="D340" s="128"/>
      <c r="E340" s="128"/>
      <c r="F340" s="19" t="s">
        <v>3</v>
      </c>
      <c r="G340" s="14"/>
      <c r="H340" s="78"/>
      <c r="I340" s="95"/>
    </row>
    <row r="341" spans="1:9" x14ac:dyDescent="0.45">
      <c r="A341" s="96" t="s">
        <v>231</v>
      </c>
      <c r="B341" s="85"/>
      <c r="C341" s="85"/>
      <c r="D341" s="79">
        <v>370</v>
      </c>
      <c r="E341" s="79">
        <v>381</v>
      </c>
      <c r="F341" s="19">
        <f>E335*1.03</f>
        <v>1619.16</v>
      </c>
      <c r="G341" s="19">
        <f>F341*1.05</f>
        <v>1700.1180000000002</v>
      </c>
      <c r="H341" s="78">
        <v>1773</v>
      </c>
      <c r="I341" s="95">
        <f>H341*1.041</f>
        <v>1845.6929999999998</v>
      </c>
    </row>
    <row r="342" spans="1:9" x14ac:dyDescent="0.45">
      <c r="A342" s="96" t="s">
        <v>232</v>
      </c>
      <c r="B342" s="85"/>
      <c r="C342" s="85"/>
      <c r="D342" s="79"/>
      <c r="E342" s="79"/>
      <c r="F342" s="19"/>
      <c r="G342" s="19"/>
      <c r="H342" s="78"/>
      <c r="I342" s="118"/>
    </row>
    <row r="343" spans="1:9" x14ac:dyDescent="0.45">
      <c r="A343" s="89" t="s">
        <v>233</v>
      </c>
      <c r="B343" s="85"/>
      <c r="C343" s="85"/>
      <c r="D343" s="79"/>
      <c r="E343" s="79"/>
      <c r="F343" s="19" t="s">
        <v>3</v>
      </c>
      <c r="G343" s="14"/>
      <c r="H343" s="78"/>
      <c r="I343" s="95"/>
    </row>
    <row r="344" spans="1:9" x14ac:dyDescent="0.45">
      <c r="A344" s="96" t="s">
        <v>234</v>
      </c>
      <c r="B344" s="85"/>
      <c r="C344" s="85"/>
      <c r="D344" s="79"/>
      <c r="E344" s="79"/>
      <c r="F344" s="19" t="s">
        <v>3</v>
      </c>
      <c r="G344" s="14"/>
      <c r="H344" s="78"/>
      <c r="I344" s="95"/>
    </row>
    <row r="345" spans="1:9" x14ac:dyDescent="0.45">
      <c r="A345" s="96" t="s">
        <v>408</v>
      </c>
      <c r="B345" s="85"/>
      <c r="C345" s="85"/>
      <c r="D345" s="79">
        <v>2704</v>
      </c>
      <c r="E345" s="79">
        <v>2782</v>
      </c>
      <c r="F345" s="19">
        <v>2059</v>
      </c>
      <c r="G345" s="19">
        <f>F345*1.05</f>
        <v>2161.9500000000003</v>
      </c>
      <c r="H345" s="78">
        <f>G345*1.043</f>
        <v>2254.9138499999999</v>
      </c>
      <c r="I345" s="95">
        <f>H345*1.041</f>
        <v>2347.3653178499999</v>
      </c>
    </row>
    <row r="346" spans="1:9" x14ac:dyDescent="0.45">
      <c r="A346" s="96" t="s">
        <v>235</v>
      </c>
      <c r="B346" s="93"/>
      <c r="C346" s="93"/>
      <c r="D346" s="79">
        <v>510</v>
      </c>
      <c r="E346" s="79">
        <v>525</v>
      </c>
      <c r="F346" s="19"/>
      <c r="G346" s="19"/>
      <c r="H346" s="78">
        <v>350</v>
      </c>
      <c r="I346" s="118">
        <f>H346*1.041</f>
        <v>364.34999999999997</v>
      </c>
    </row>
    <row r="347" spans="1:9" x14ac:dyDescent="0.45">
      <c r="A347" s="96" t="s">
        <v>384</v>
      </c>
      <c r="B347" s="86"/>
      <c r="C347" s="86"/>
      <c r="D347" s="79"/>
      <c r="E347" s="79"/>
      <c r="F347" s="19" t="s">
        <v>3</v>
      </c>
      <c r="G347" s="14"/>
      <c r="H347" s="78"/>
      <c r="I347" s="95"/>
    </row>
    <row r="348" spans="1:9" x14ac:dyDescent="0.45">
      <c r="A348" s="82"/>
      <c r="B348" s="88"/>
      <c r="C348" s="88"/>
      <c r="D348" s="79">
        <v>561</v>
      </c>
      <c r="E348" s="79">
        <v>577</v>
      </c>
      <c r="F348" s="14"/>
      <c r="G348" s="14"/>
      <c r="H348" s="14"/>
      <c r="I348" s="95"/>
    </row>
    <row r="349" spans="1:9" x14ac:dyDescent="0.45">
      <c r="A349" s="96" t="s">
        <v>236</v>
      </c>
      <c r="B349" s="88"/>
      <c r="C349" s="88"/>
      <c r="D349" s="79">
        <v>561</v>
      </c>
      <c r="E349" s="79">
        <v>577</v>
      </c>
      <c r="F349" s="19">
        <v>541</v>
      </c>
      <c r="G349" s="19">
        <f>F349*1.05</f>
        <v>568.05000000000007</v>
      </c>
      <c r="H349" s="78">
        <f>G349*1.043</f>
        <v>592.47615000000008</v>
      </c>
      <c r="I349" s="95">
        <f>H349*1.041</f>
        <v>616.76767215000007</v>
      </c>
    </row>
    <row r="350" spans="1:9" x14ac:dyDescent="0.45">
      <c r="A350" s="89" t="s">
        <v>390</v>
      </c>
      <c r="B350" s="88"/>
      <c r="C350" s="88"/>
      <c r="D350" s="79">
        <v>561</v>
      </c>
      <c r="E350" s="79">
        <v>577</v>
      </c>
      <c r="F350" s="19">
        <v>2075</v>
      </c>
      <c r="G350" s="19">
        <f>F350*1.05</f>
        <v>2178.75</v>
      </c>
      <c r="H350" s="78">
        <f>G350*1.043</f>
        <v>2272.4362499999997</v>
      </c>
      <c r="I350" s="118">
        <f>H350*1.041</f>
        <v>2365.6061362499995</v>
      </c>
    </row>
    <row r="351" spans="1:9" x14ac:dyDescent="0.45">
      <c r="A351" s="25" t="s">
        <v>237</v>
      </c>
      <c r="B351" s="88"/>
      <c r="C351" s="88"/>
      <c r="D351" s="79">
        <v>561</v>
      </c>
      <c r="E351" s="79">
        <v>577</v>
      </c>
      <c r="F351" s="14"/>
      <c r="G351" s="14"/>
      <c r="H351" s="14"/>
      <c r="I351" s="118"/>
    </row>
    <row r="352" spans="1:9" x14ac:dyDescent="0.45">
      <c r="A352" s="89" t="s">
        <v>387</v>
      </c>
      <c r="B352" s="88"/>
      <c r="C352" s="88"/>
      <c r="D352" s="79"/>
      <c r="E352" s="79">
        <v>150</v>
      </c>
      <c r="F352" s="19">
        <f>E348*1.03</f>
        <v>594.31000000000006</v>
      </c>
      <c r="G352" s="19">
        <f t="shared" ref="G352:G359" si="30">F352*1.05</f>
        <v>624.02550000000008</v>
      </c>
      <c r="H352" s="78">
        <f t="shared" ref="H352:H359" si="31">G352*1.043</f>
        <v>650.85859650000009</v>
      </c>
      <c r="I352" s="95">
        <f t="shared" ref="I352:I359" si="32">H352*1.041</f>
        <v>677.54379895650004</v>
      </c>
    </row>
    <row r="353" spans="1:9" x14ac:dyDescent="0.45">
      <c r="A353" s="89" t="s">
        <v>238</v>
      </c>
      <c r="B353" s="88"/>
      <c r="C353" s="88"/>
      <c r="D353" s="79"/>
      <c r="E353" s="79">
        <v>150</v>
      </c>
      <c r="F353" s="19">
        <f>E349*1.03</f>
        <v>594.31000000000006</v>
      </c>
      <c r="G353" s="19">
        <f t="shared" si="30"/>
        <v>624.02550000000008</v>
      </c>
      <c r="H353" s="78">
        <f t="shared" si="31"/>
        <v>650.85859650000009</v>
      </c>
      <c r="I353" s="95">
        <f t="shared" si="32"/>
        <v>677.54379895650004</v>
      </c>
    </row>
    <row r="354" spans="1:9" x14ac:dyDescent="0.45">
      <c r="A354" s="89"/>
      <c r="B354" s="88"/>
      <c r="C354" s="88"/>
      <c r="D354" s="79"/>
      <c r="E354" s="79"/>
      <c r="F354" s="19">
        <f>E350*1.03</f>
        <v>594.31000000000006</v>
      </c>
      <c r="G354" s="19"/>
      <c r="H354" s="78"/>
      <c r="I354" s="95"/>
    </row>
    <row r="355" spans="1:9" x14ac:dyDescent="0.45">
      <c r="A355" s="89" t="s">
        <v>239</v>
      </c>
      <c r="B355" s="88"/>
      <c r="C355" s="88"/>
      <c r="D355" s="15"/>
      <c r="E355" s="15"/>
      <c r="F355" s="19">
        <v>594</v>
      </c>
      <c r="G355" s="19">
        <f t="shared" si="30"/>
        <v>623.70000000000005</v>
      </c>
      <c r="H355" s="78">
        <f t="shared" si="31"/>
        <v>650.51909999999998</v>
      </c>
      <c r="I355" s="118">
        <f t="shared" si="32"/>
        <v>677.19038309999996</v>
      </c>
    </row>
    <row r="356" spans="1:9" x14ac:dyDescent="0.45">
      <c r="A356" s="89" t="s">
        <v>385</v>
      </c>
      <c r="B356" s="88"/>
      <c r="C356" s="88"/>
      <c r="D356" s="15"/>
      <c r="E356" s="15"/>
      <c r="F356" s="19">
        <f>E351*1.03</f>
        <v>594.31000000000006</v>
      </c>
      <c r="G356" s="19"/>
      <c r="H356" s="78">
        <v>820</v>
      </c>
      <c r="I356" s="95">
        <v>854</v>
      </c>
    </row>
    <row r="357" spans="1:9" x14ac:dyDescent="0.45">
      <c r="A357" s="89" t="s">
        <v>386</v>
      </c>
      <c r="B357" s="88"/>
      <c r="C357" s="88"/>
      <c r="D357" s="15"/>
      <c r="E357" s="15"/>
      <c r="F357" s="19">
        <v>1037</v>
      </c>
      <c r="G357" s="19"/>
      <c r="H357" s="78">
        <v>820</v>
      </c>
      <c r="I357" s="95">
        <v>854</v>
      </c>
    </row>
    <row r="358" spans="1:9" x14ac:dyDescent="0.45">
      <c r="A358" s="89" t="s">
        <v>391</v>
      </c>
      <c r="B358" s="88"/>
      <c r="C358" s="88"/>
      <c r="D358" s="15"/>
      <c r="E358" s="15"/>
      <c r="F358" s="19">
        <f>E352*1.03</f>
        <v>154.5</v>
      </c>
      <c r="G358" s="19">
        <f t="shared" si="30"/>
        <v>162.22499999999999</v>
      </c>
      <c r="H358" s="78">
        <f t="shared" si="31"/>
        <v>169.20067499999999</v>
      </c>
      <c r="I358" s="95">
        <f t="shared" si="32"/>
        <v>176.13790267499996</v>
      </c>
    </row>
    <row r="359" spans="1:9" x14ac:dyDescent="0.45">
      <c r="A359" s="89" t="s">
        <v>240</v>
      </c>
      <c r="B359" s="14"/>
      <c r="C359" s="14"/>
      <c r="D359" s="15"/>
      <c r="E359" s="15"/>
      <c r="F359" s="19">
        <f>E353*1.03</f>
        <v>154.5</v>
      </c>
      <c r="G359" s="19">
        <f t="shared" si="30"/>
        <v>162.22499999999999</v>
      </c>
      <c r="H359" s="78">
        <f t="shared" si="31"/>
        <v>169.20067499999999</v>
      </c>
      <c r="I359" s="118">
        <f t="shared" si="32"/>
        <v>176.13790267499996</v>
      </c>
    </row>
    <row r="360" spans="1:9" x14ac:dyDescent="0.45">
      <c r="A360" s="89" t="s">
        <v>392</v>
      </c>
      <c r="B360" s="76"/>
      <c r="C360" s="76"/>
      <c r="D360" s="15"/>
      <c r="E360" s="15"/>
      <c r="F360" s="19" t="s">
        <v>3</v>
      </c>
      <c r="G360" s="14"/>
      <c r="H360" s="78"/>
      <c r="I360" s="95">
        <v>300</v>
      </c>
    </row>
    <row r="361" spans="1:9" x14ac:dyDescent="0.45">
      <c r="A361" s="17" t="s">
        <v>241</v>
      </c>
      <c r="B361" s="76"/>
      <c r="C361" s="76"/>
      <c r="D361" s="15"/>
      <c r="E361" s="15"/>
      <c r="F361" s="19"/>
      <c r="G361" s="14"/>
      <c r="H361" s="78"/>
      <c r="I361" s="95"/>
    </row>
    <row r="362" spans="1:9" x14ac:dyDescent="0.45">
      <c r="A362" s="89" t="s">
        <v>388</v>
      </c>
      <c r="B362" s="76"/>
      <c r="C362" s="76"/>
      <c r="D362" s="15">
        <v>106</v>
      </c>
      <c r="E362" s="15">
        <v>109</v>
      </c>
      <c r="F362" s="19"/>
      <c r="G362" s="14"/>
      <c r="H362" s="78"/>
      <c r="I362" s="95"/>
    </row>
    <row r="363" spans="1:9" x14ac:dyDescent="0.45">
      <c r="A363" s="97" t="s">
        <v>389</v>
      </c>
      <c r="B363" s="76"/>
      <c r="C363" s="76"/>
      <c r="D363" s="15"/>
      <c r="E363" s="15"/>
      <c r="F363" s="19"/>
      <c r="G363" s="14"/>
      <c r="H363" s="78"/>
      <c r="I363" s="118"/>
    </row>
    <row r="364" spans="1:9" x14ac:dyDescent="0.45">
      <c r="A364" s="13"/>
      <c r="B364" s="76"/>
      <c r="C364" s="76"/>
      <c r="D364" s="15"/>
      <c r="E364" s="15"/>
      <c r="F364" s="19" t="s">
        <v>3</v>
      </c>
      <c r="G364" s="14"/>
      <c r="H364" s="78"/>
      <c r="I364" s="95"/>
    </row>
    <row r="365" spans="1:9" ht="15.75" x14ac:dyDescent="0.5">
      <c r="A365" s="130" t="s">
        <v>407</v>
      </c>
      <c r="B365" s="99"/>
      <c r="C365" s="99"/>
      <c r="D365" s="53">
        <v>77</v>
      </c>
      <c r="E365" s="53">
        <v>79</v>
      </c>
      <c r="F365" s="19" t="s">
        <v>3</v>
      </c>
      <c r="G365" s="14"/>
      <c r="H365" s="78"/>
      <c r="I365" s="95"/>
    </row>
    <row r="366" spans="1:9" x14ac:dyDescent="0.45">
      <c r="A366" s="98" t="s">
        <v>242</v>
      </c>
      <c r="B366" s="76"/>
      <c r="C366" s="76"/>
      <c r="D366" s="15"/>
      <c r="E366" s="15"/>
      <c r="F366" s="19"/>
      <c r="G366" s="14"/>
      <c r="H366" s="78"/>
      <c r="I366" s="95"/>
    </row>
    <row r="367" spans="1:9" x14ac:dyDescent="0.45">
      <c r="A367" s="98"/>
      <c r="B367" s="76"/>
      <c r="C367" s="76"/>
      <c r="D367" s="15"/>
      <c r="E367" s="15"/>
      <c r="F367" s="19"/>
      <c r="G367" s="14"/>
      <c r="H367" s="78"/>
      <c r="I367" s="118"/>
    </row>
    <row r="368" spans="1:9" x14ac:dyDescent="0.45">
      <c r="A368" s="74" t="s">
        <v>243</v>
      </c>
      <c r="B368" s="99"/>
      <c r="C368" s="99"/>
      <c r="D368" s="15">
        <v>77</v>
      </c>
      <c r="E368" s="15">
        <v>79</v>
      </c>
      <c r="F368" s="19" t="s">
        <v>3</v>
      </c>
      <c r="G368" s="19" t="s">
        <v>3</v>
      </c>
      <c r="H368" s="78"/>
      <c r="I368" s="95"/>
    </row>
    <row r="369" spans="1:11" x14ac:dyDescent="0.45">
      <c r="A369" s="75" t="s">
        <v>244</v>
      </c>
      <c r="B369" s="76"/>
      <c r="C369" s="99"/>
      <c r="D369" s="15"/>
      <c r="E369" s="15" t="s">
        <v>3</v>
      </c>
      <c r="F369" s="19">
        <v>113</v>
      </c>
      <c r="G369" s="19">
        <v>119</v>
      </c>
      <c r="H369" s="78">
        <v>124</v>
      </c>
      <c r="I369" s="95">
        <v>160</v>
      </c>
    </row>
    <row r="370" spans="1:11" x14ac:dyDescent="0.45">
      <c r="A370" s="51" t="s">
        <v>245</v>
      </c>
      <c r="B370" s="99"/>
      <c r="C370" s="99"/>
      <c r="D370" s="60">
        <v>31</v>
      </c>
      <c r="E370" s="60">
        <v>32</v>
      </c>
      <c r="F370" s="19">
        <v>82</v>
      </c>
      <c r="G370" s="19">
        <f>F370*1.05</f>
        <v>86.100000000000009</v>
      </c>
      <c r="H370" s="78">
        <f t="shared" ref="H370" si="33">G370*1.043</f>
        <v>89.802300000000002</v>
      </c>
      <c r="I370" s="95">
        <f>H370*1.041</f>
        <v>93.484194299999999</v>
      </c>
    </row>
    <row r="371" spans="1:11" x14ac:dyDescent="0.45">
      <c r="A371" s="51" t="s">
        <v>246</v>
      </c>
      <c r="B371" s="99"/>
      <c r="C371" s="99"/>
      <c r="D371" s="60">
        <v>21</v>
      </c>
      <c r="E371" s="60">
        <v>22</v>
      </c>
      <c r="F371" s="19">
        <v>165</v>
      </c>
      <c r="G371" s="19">
        <v>173</v>
      </c>
      <c r="H371" s="78">
        <v>181</v>
      </c>
      <c r="I371" s="118">
        <f>H371*1.041</f>
        <v>188.42099999999999</v>
      </c>
    </row>
    <row r="372" spans="1:11" x14ac:dyDescent="0.45">
      <c r="A372" s="51" t="s">
        <v>247</v>
      </c>
      <c r="B372" s="99"/>
      <c r="C372" s="99"/>
      <c r="D372" s="60">
        <v>106</v>
      </c>
      <c r="E372" s="60">
        <v>109</v>
      </c>
      <c r="F372" s="19">
        <v>82</v>
      </c>
      <c r="G372" s="19">
        <v>86</v>
      </c>
      <c r="H372" s="78">
        <v>90</v>
      </c>
      <c r="I372" s="118">
        <f>H372*1.041</f>
        <v>93.69</v>
      </c>
    </row>
    <row r="373" spans="1:11" x14ac:dyDescent="0.45">
      <c r="A373" s="51"/>
      <c r="B373" s="99"/>
      <c r="C373" s="99"/>
      <c r="D373" s="60">
        <v>31</v>
      </c>
      <c r="E373" s="60">
        <v>32</v>
      </c>
      <c r="F373" s="19"/>
      <c r="G373" s="19"/>
      <c r="H373" s="78"/>
      <c r="I373" s="95"/>
    </row>
    <row r="374" spans="1:11" s="1" customFormat="1" ht="15.75" customHeight="1" x14ac:dyDescent="0.45">
      <c r="A374" s="44" t="s">
        <v>248</v>
      </c>
      <c r="B374" s="76"/>
      <c r="C374" s="76"/>
      <c r="D374" s="100" t="s">
        <v>249</v>
      </c>
      <c r="E374" s="100" t="s">
        <v>250</v>
      </c>
      <c r="F374" s="38"/>
      <c r="G374" s="38"/>
      <c r="H374" s="101"/>
      <c r="I374" s="95"/>
    </row>
    <row r="375" spans="1:11" s="1" customFormat="1" x14ac:dyDescent="0.45">
      <c r="A375" s="45" t="s">
        <v>251</v>
      </c>
      <c r="B375" s="76"/>
      <c r="C375" s="76"/>
      <c r="D375" s="18">
        <v>103</v>
      </c>
      <c r="E375" s="18">
        <v>106</v>
      </c>
      <c r="F375" s="38">
        <v>438</v>
      </c>
      <c r="G375" s="38">
        <v>460</v>
      </c>
      <c r="H375" s="101">
        <v>480</v>
      </c>
      <c r="I375" s="123">
        <f>H375*1.041</f>
        <v>499.67999999999995</v>
      </c>
    </row>
    <row r="376" spans="1:11" ht="15" customHeight="1" x14ac:dyDescent="0.45">
      <c r="A376" s="51" t="s">
        <v>252</v>
      </c>
      <c r="B376" s="102"/>
      <c r="C376" s="102"/>
      <c r="D376" s="15">
        <v>464</v>
      </c>
      <c r="E376" s="15">
        <v>477</v>
      </c>
      <c r="F376" s="19"/>
      <c r="G376" s="19">
        <v>6773</v>
      </c>
      <c r="H376" s="78">
        <v>6773</v>
      </c>
      <c r="I376" s="118">
        <f>H376*1.041</f>
        <v>7050.6929999999993</v>
      </c>
    </row>
    <row r="377" spans="1:11" ht="15" customHeight="1" x14ac:dyDescent="0.45">
      <c r="A377" s="51"/>
      <c r="B377" s="102"/>
      <c r="C377" s="102"/>
      <c r="D377" s="15"/>
      <c r="E377" s="15"/>
      <c r="F377" s="19"/>
      <c r="G377" s="19"/>
      <c r="H377" s="78"/>
      <c r="I377" s="95"/>
    </row>
    <row r="378" spans="1:11" ht="15" customHeight="1" x14ac:dyDescent="0.45">
      <c r="A378" s="74" t="s">
        <v>253</v>
      </c>
      <c r="B378" s="99"/>
      <c r="C378" s="99"/>
      <c r="D378" s="15">
        <v>464</v>
      </c>
      <c r="E378" s="15">
        <v>477</v>
      </c>
      <c r="F378" s="19"/>
      <c r="G378" s="19"/>
      <c r="H378" s="78"/>
      <c r="I378" s="95"/>
    </row>
    <row r="379" spans="1:11" x14ac:dyDescent="0.45">
      <c r="A379" s="75" t="s">
        <v>254</v>
      </c>
      <c r="B379" s="99"/>
      <c r="C379" s="99"/>
      <c r="D379" s="15">
        <v>62</v>
      </c>
      <c r="E379" s="15">
        <v>64</v>
      </c>
      <c r="F379" s="19">
        <v>224</v>
      </c>
      <c r="G379" s="19">
        <v>235</v>
      </c>
      <c r="H379" s="78">
        <v>245</v>
      </c>
      <c r="I379" s="95">
        <v>350</v>
      </c>
      <c r="K379" s="4"/>
    </row>
    <row r="380" spans="1:11" x14ac:dyDescent="0.45">
      <c r="A380" s="75" t="s">
        <v>255</v>
      </c>
      <c r="B380" s="99"/>
      <c r="C380" s="99"/>
      <c r="D380" s="15"/>
      <c r="E380" s="15" t="s">
        <v>3</v>
      </c>
      <c r="F380" s="19">
        <v>384</v>
      </c>
      <c r="G380" s="19">
        <v>403</v>
      </c>
      <c r="H380" s="78">
        <v>421</v>
      </c>
      <c r="I380" s="118">
        <f>H380*1.041</f>
        <v>438.26099999999997</v>
      </c>
    </row>
    <row r="381" spans="1:11" x14ac:dyDescent="0.45">
      <c r="A381" s="75" t="s">
        <v>256</v>
      </c>
      <c r="B381" s="76"/>
      <c r="C381" s="76"/>
      <c r="D381" s="15"/>
      <c r="E381" s="77"/>
      <c r="F381" s="19">
        <v>493</v>
      </c>
      <c r="G381" s="19">
        <v>518</v>
      </c>
      <c r="H381" s="78">
        <v>540</v>
      </c>
      <c r="I381" s="95">
        <f>H381*1.041</f>
        <v>562.14</v>
      </c>
    </row>
    <row r="382" spans="1:11" x14ac:dyDescent="0.45">
      <c r="A382" s="75"/>
      <c r="B382" s="99"/>
      <c r="C382" s="99"/>
      <c r="D382" s="15">
        <v>984</v>
      </c>
      <c r="E382" s="15">
        <v>1013</v>
      </c>
      <c r="F382" s="14"/>
      <c r="G382" s="14"/>
      <c r="H382" s="14"/>
      <c r="I382" s="95"/>
    </row>
    <row r="383" spans="1:11" x14ac:dyDescent="0.45">
      <c r="A383" s="74" t="s">
        <v>257</v>
      </c>
      <c r="B383" s="99"/>
      <c r="C383" s="99"/>
      <c r="D383" s="15">
        <v>1633</v>
      </c>
      <c r="E383" s="15">
        <v>1680</v>
      </c>
      <c r="F383" s="103"/>
      <c r="G383" s="103"/>
      <c r="H383" s="14"/>
      <c r="I383" s="95"/>
    </row>
    <row r="384" spans="1:11" ht="18" customHeight="1" x14ac:dyDescent="0.45">
      <c r="A384" s="75" t="s">
        <v>258</v>
      </c>
      <c r="B384" s="104"/>
      <c r="C384" s="104"/>
      <c r="D384" s="15">
        <v>2446</v>
      </c>
      <c r="E384" s="15">
        <v>2517</v>
      </c>
      <c r="F384" s="103" t="s">
        <v>164</v>
      </c>
      <c r="G384" s="103" t="s">
        <v>164</v>
      </c>
      <c r="H384" s="103" t="s">
        <v>164</v>
      </c>
      <c r="I384" s="103" t="s">
        <v>164</v>
      </c>
    </row>
    <row r="385" spans="1:9" ht="18" customHeight="1" x14ac:dyDescent="0.45">
      <c r="A385" s="75" t="s">
        <v>259</v>
      </c>
      <c r="B385" s="104"/>
      <c r="C385" s="104"/>
      <c r="D385" s="15"/>
      <c r="E385" s="15"/>
      <c r="F385" s="103" t="s">
        <v>164</v>
      </c>
      <c r="G385" s="103" t="s">
        <v>164</v>
      </c>
      <c r="H385" s="103" t="s">
        <v>164</v>
      </c>
      <c r="I385" s="103" t="s">
        <v>164</v>
      </c>
    </row>
    <row r="386" spans="1:9" ht="18" customHeight="1" x14ac:dyDescent="0.45">
      <c r="A386" s="75" t="s">
        <v>260</v>
      </c>
      <c r="B386" s="104"/>
      <c r="C386" s="104"/>
      <c r="D386" s="15"/>
      <c r="E386" s="15"/>
      <c r="F386" s="103"/>
      <c r="G386" s="19">
        <v>450</v>
      </c>
      <c r="H386" s="19">
        <v>470</v>
      </c>
      <c r="I386" s="95">
        <f>H386*1.041</f>
        <v>489.27</v>
      </c>
    </row>
    <row r="387" spans="1:9" x14ac:dyDescent="0.45">
      <c r="A387" s="105" t="s">
        <v>261</v>
      </c>
      <c r="B387" s="106"/>
      <c r="C387" s="106"/>
      <c r="D387" s="15"/>
      <c r="E387" s="15"/>
      <c r="F387" s="14"/>
      <c r="G387" s="14"/>
      <c r="H387" s="14"/>
      <c r="I387" s="95"/>
    </row>
    <row r="388" spans="1:9" x14ac:dyDescent="0.45">
      <c r="A388" s="51" t="s">
        <v>262</v>
      </c>
      <c r="B388" s="107"/>
      <c r="C388" s="107"/>
      <c r="D388" s="108"/>
      <c r="E388" s="15"/>
      <c r="F388" s="19">
        <v>1046</v>
      </c>
      <c r="G388" s="14"/>
      <c r="H388" s="14"/>
      <c r="I388" s="118"/>
    </row>
    <row r="389" spans="1:9" ht="15" customHeight="1" x14ac:dyDescent="0.45">
      <c r="A389" s="51" t="s">
        <v>263</v>
      </c>
      <c r="B389" s="107"/>
      <c r="C389" s="107"/>
      <c r="D389" s="108">
        <v>315</v>
      </c>
      <c r="E389" s="15">
        <v>324</v>
      </c>
      <c r="F389" s="19">
        <v>1736</v>
      </c>
      <c r="G389" s="14"/>
      <c r="H389" s="14"/>
      <c r="I389" s="95"/>
    </row>
    <row r="390" spans="1:9" ht="15" customHeight="1" x14ac:dyDescent="0.45">
      <c r="A390" s="51" t="s">
        <v>264</v>
      </c>
      <c r="B390" s="107"/>
      <c r="C390" s="107"/>
      <c r="D390" s="108"/>
      <c r="E390" s="15"/>
      <c r="F390" s="19">
        <v>2600</v>
      </c>
      <c r="G390" s="14"/>
      <c r="H390" s="14"/>
      <c r="I390" s="95"/>
    </row>
    <row r="391" spans="1:9" ht="15" customHeight="1" x14ac:dyDescent="0.45">
      <c r="A391" s="51" t="s">
        <v>265</v>
      </c>
      <c r="B391" s="107"/>
      <c r="C391" s="107"/>
      <c r="D391" s="15">
        <v>98</v>
      </c>
      <c r="E391" s="15">
        <v>101</v>
      </c>
      <c r="F391" s="19">
        <v>3471</v>
      </c>
      <c r="G391" s="14"/>
      <c r="H391" s="14"/>
      <c r="I391" s="95"/>
    </row>
    <row r="392" spans="1:9" ht="15" customHeight="1" x14ac:dyDescent="0.45">
      <c r="A392" s="51" t="s">
        <v>266</v>
      </c>
      <c r="B392" s="107"/>
      <c r="C392" s="107"/>
      <c r="D392" s="15">
        <v>98</v>
      </c>
      <c r="E392" s="15">
        <v>101</v>
      </c>
      <c r="F392" s="19" t="s">
        <v>3</v>
      </c>
      <c r="G392" s="14"/>
      <c r="H392" s="14"/>
      <c r="I392" s="118"/>
    </row>
    <row r="393" spans="1:9" ht="15" customHeight="1" x14ac:dyDescent="0.45">
      <c r="A393" s="105" t="s">
        <v>267</v>
      </c>
      <c r="B393" s="107"/>
      <c r="C393" s="107"/>
      <c r="D393" s="108"/>
      <c r="E393" s="15"/>
      <c r="F393" s="19"/>
      <c r="G393" s="19"/>
      <c r="H393" s="19"/>
      <c r="I393" s="118"/>
    </row>
    <row r="394" spans="1:9" x14ac:dyDescent="0.45">
      <c r="A394" s="75" t="s">
        <v>268</v>
      </c>
      <c r="B394" s="104"/>
      <c r="C394" s="104"/>
      <c r="D394" s="109"/>
      <c r="E394" s="15"/>
      <c r="F394" s="19">
        <v>335</v>
      </c>
      <c r="G394" s="19">
        <v>352</v>
      </c>
      <c r="H394" s="19">
        <f>G394*1.043</f>
        <v>367.13599999999997</v>
      </c>
      <c r="I394" s="95">
        <f>H394*1.041</f>
        <v>382.18857599999996</v>
      </c>
    </row>
    <row r="395" spans="1:9" x14ac:dyDescent="0.45">
      <c r="A395" s="75"/>
      <c r="B395" s="104"/>
      <c r="C395" s="104"/>
      <c r="D395" s="109"/>
      <c r="E395" s="15"/>
      <c r="F395" s="19"/>
      <c r="G395" s="19"/>
      <c r="H395" s="19"/>
      <c r="I395" s="95"/>
    </row>
    <row r="396" spans="1:9" ht="16.5" customHeight="1" x14ac:dyDescent="0.45">
      <c r="A396" s="110" t="s">
        <v>269</v>
      </c>
      <c r="B396" s="107"/>
      <c r="C396" s="107"/>
      <c r="D396" s="108"/>
      <c r="E396" s="77"/>
      <c r="F396" s="19"/>
      <c r="G396" s="14"/>
      <c r="H396" s="14"/>
      <c r="I396" s="95"/>
    </row>
    <row r="397" spans="1:9" ht="16.5" customHeight="1" x14ac:dyDescent="0.45">
      <c r="A397" s="110"/>
      <c r="B397" s="107"/>
      <c r="C397" s="107"/>
      <c r="D397" s="108"/>
      <c r="E397" s="77"/>
      <c r="F397" s="19"/>
      <c r="G397" s="14"/>
      <c r="H397" s="14"/>
      <c r="I397" s="118"/>
    </row>
    <row r="398" spans="1:9" ht="15.75" customHeight="1" x14ac:dyDescent="0.45">
      <c r="A398" s="74" t="s">
        <v>270</v>
      </c>
      <c r="B398" s="111"/>
      <c r="C398" s="111"/>
      <c r="D398" s="108">
        <v>380</v>
      </c>
      <c r="E398" s="77" t="s">
        <v>164</v>
      </c>
      <c r="F398" s="112" t="s">
        <v>3</v>
      </c>
      <c r="G398" s="112" t="s">
        <v>3</v>
      </c>
      <c r="H398" s="14"/>
      <c r="I398" s="95"/>
    </row>
    <row r="399" spans="1:9" x14ac:dyDescent="0.45">
      <c r="A399" s="75" t="s">
        <v>271</v>
      </c>
      <c r="B399" s="111"/>
      <c r="C399" s="111"/>
      <c r="D399" s="15"/>
      <c r="E399" s="15"/>
      <c r="F399" s="112" t="s">
        <v>3</v>
      </c>
      <c r="G399" s="112" t="s">
        <v>3</v>
      </c>
      <c r="H399" s="14"/>
      <c r="I399" s="95"/>
    </row>
    <row r="400" spans="1:9" x14ac:dyDescent="0.45">
      <c r="A400" s="75" t="s">
        <v>272</v>
      </c>
      <c r="B400" s="111"/>
      <c r="C400" s="111"/>
      <c r="D400" s="15"/>
      <c r="E400" s="15"/>
      <c r="F400" s="112" t="s">
        <v>3</v>
      </c>
      <c r="G400" s="112" t="s">
        <v>3</v>
      </c>
      <c r="H400" s="14"/>
      <c r="I400" s="95"/>
    </row>
    <row r="401" spans="1:9" x14ac:dyDescent="0.45">
      <c r="A401" s="75" t="s">
        <v>273</v>
      </c>
      <c r="B401" s="111"/>
      <c r="C401" s="111"/>
      <c r="D401" s="15"/>
      <c r="E401" s="15"/>
      <c r="F401" s="112" t="s">
        <v>3</v>
      </c>
      <c r="G401" s="112" t="s">
        <v>3</v>
      </c>
      <c r="H401" s="14"/>
      <c r="I401" s="118"/>
    </row>
    <row r="402" spans="1:9" x14ac:dyDescent="0.45">
      <c r="A402" s="75" t="s">
        <v>274</v>
      </c>
      <c r="B402" s="111"/>
      <c r="C402" s="111"/>
      <c r="D402" s="15"/>
      <c r="E402" s="15"/>
      <c r="F402" s="112" t="s">
        <v>3</v>
      </c>
      <c r="G402" s="112" t="s">
        <v>3</v>
      </c>
      <c r="H402" s="14"/>
      <c r="I402" s="95"/>
    </row>
    <row r="403" spans="1:9" x14ac:dyDescent="0.45">
      <c r="A403" s="75" t="s">
        <v>275</v>
      </c>
      <c r="B403" s="14"/>
      <c r="C403" s="14"/>
      <c r="D403" s="15"/>
      <c r="E403" s="15"/>
      <c r="F403" s="14"/>
      <c r="G403" s="113" t="s">
        <v>3</v>
      </c>
      <c r="H403" s="14"/>
      <c r="I403" s="95"/>
    </row>
    <row r="404" spans="1:9" x14ac:dyDescent="0.45">
      <c r="A404" s="75" t="s">
        <v>276</v>
      </c>
      <c r="B404" s="14"/>
      <c r="C404" s="14"/>
      <c r="D404" s="15"/>
      <c r="E404" s="15"/>
      <c r="F404" s="14"/>
      <c r="G404" s="14"/>
      <c r="H404" s="14"/>
      <c r="I404" s="95"/>
    </row>
    <row r="405" spans="1:9" x14ac:dyDescent="0.45">
      <c r="A405" s="13" t="s">
        <v>277</v>
      </c>
      <c r="B405" s="14"/>
      <c r="C405" s="14"/>
      <c r="D405" s="15"/>
      <c r="E405" s="15"/>
      <c r="F405" s="14"/>
      <c r="G405" s="14"/>
      <c r="H405" s="14"/>
      <c r="I405" s="118"/>
    </row>
    <row r="406" spans="1:9" x14ac:dyDescent="0.45">
      <c r="A406" s="13"/>
      <c r="B406" s="14"/>
      <c r="C406" s="14"/>
      <c r="D406" s="15"/>
      <c r="E406" s="15"/>
      <c r="F406" s="14"/>
      <c r="G406" s="14"/>
      <c r="H406" s="14"/>
      <c r="I406" s="95"/>
    </row>
    <row r="407" spans="1:9" x14ac:dyDescent="0.45">
      <c r="A407" s="80" t="s">
        <v>405</v>
      </c>
      <c r="B407" s="14"/>
      <c r="C407" s="14"/>
      <c r="D407" s="53"/>
      <c r="E407" s="53"/>
      <c r="F407" s="14"/>
      <c r="G407" s="14"/>
      <c r="H407" s="14"/>
      <c r="I407" s="95"/>
    </row>
    <row r="408" spans="1:9" x14ac:dyDescent="0.45">
      <c r="A408" s="17" t="s">
        <v>278</v>
      </c>
      <c r="B408" s="14"/>
      <c r="C408" s="14"/>
      <c r="D408" s="15"/>
      <c r="E408" s="15"/>
      <c r="F408" s="14"/>
      <c r="G408" s="14"/>
      <c r="H408" s="14"/>
      <c r="I408" s="95"/>
    </row>
    <row r="409" spans="1:9" x14ac:dyDescent="0.45">
      <c r="A409" s="13" t="s">
        <v>279</v>
      </c>
      <c r="B409" s="14"/>
      <c r="C409" s="14"/>
      <c r="D409" s="15"/>
      <c r="E409" s="15"/>
      <c r="F409" s="14"/>
      <c r="G409" s="14" t="s">
        <v>280</v>
      </c>
      <c r="H409" s="14" t="s">
        <v>281</v>
      </c>
      <c r="I409" s="131">
        <f>2*2</f>
        <v>4</v>
      </c>
    </row>
    <row r="410" spans="1:9" x14ac:dyDescent="0.45">
      <c r="A410" s="13" t="s">
        <v>282</v>
      </c>
      <c r="B410" s="14"/>
      <c r="C410" s="14"/>
      <c r="D410" s="15"/>
      <c r="E410" s="15"/>
      <c r="F410" s="14"/>
      <c r="G410" s="14" t="s">
        <v>280</v>
      </c>
      <c r="H410" s="14" t="s">
        <v>281</v>
      </c>
      <c r="I410" s="124">
        <f>2*2</f>
        <v>4</v>
      </c>
    </row>
    <row r="411" spans="1:9" x14ac:dyDescent="0.45">
      <c r="A411" s="13" t="s">
        <v>283</v>
      </c>
      <c r="B411" s="14"/>
      <c r="C411" s="14"/>
      <c r="D411" s="15"/>
      <c r="E411" s="15"/>
      <c r="F411" s="14"/>
      <c r="G411" s="14" t="s">
        <v>284</v>
      </c>
      <c r="H411" s="14" t="s">
        <v>285</v>
      </c>
      <c r="I411" s="124">
        <f>2*1.7</f>
        <v>3.4</v>
      </c>
    </row>
    <row r="412" spans="1:9" x14ac:dyDescent="0.45">
      <c r="A412" s="13" t="s">
        <v>286</v>
      </c>
      <c r="B412" s="14"/>
      <c r="C412" s="14"/>
      <c r="D412" s="15"/>
      <c r="E412" s="15"/>
      <c r="F412" s="14"/>
      <c r="G412" s="14" t="s">
        <v>287</v>
      </c>
      <c r="H412" s="14" t="s">
        <v>288</v>
      </c>
      <c r="I412" s="124">
        <f>2*1.55</f>
        <v>3.1</v>
      </c>
    </row>
    <row r="413" spans="1:9" x14ac:dyDescent="0.45">
      <c r="A413" s="13" t="s">
        <v>289</v>
      </c>
      <c r="B413" s="14"/>
      <c r="C413" s="14"/>
      <c r="D413" s="15"/>
      <c r="E413" s="15"/>
      <c r="F413" s="14"/>
      <c r="G413" s="14" t="s">
        <v>290</v>
      </c>
      <c r="H413" s="14" t="s">
        <v>291</v>
      </c>
      <c r="I413" s="131">
        <f>2*1.35</f>
        <v>2.7</v>
      </c>
    </row>
    <row r="414" spans="1:9" x14ac:dyDescent="0.45">
      <c r="A414" s="13" t="s">
        <v>292</v>
      </c>
      <c r="B414" s="14"/>
      <c r="C414" s="14"/>
      <c r="D414" s="15"/>
      <c r="E414" s="15"/>
      <c r="F414" s="14"/>
      <c r="G414" s="14" t="s">
        <v>293</v>
      </c>
      <c r="H414" s="14" t="s">
        <v>294</v>
      </c>
      <c r="I414" s="131">
        <f>2*1</f>
        <v>2</v>
      </c>
    </row>
    <row r="415" spans="1:9" x14ac:dyDescent="0.45">
      <c r="A415" s="13" t="s">
        <v>295</v>
      </c>
      <c r="B415" s="14"/>
      <c r="C415" s="14"/>
      <c r="D415" s="15"/>
      <c r="E415" s="15"/>
      <c r="F415" s="14"/>
      <c r="G415" s="14" t="s">
        <v>296</v>
      </c>
      <c r="H415" s="14" t="s">
        <v>297</v>
      </c>
      <c r="I415" s="124">
        <f>2*0.85</f>
        <v>1.7</v>
      </c>
    </row>
    <row r="416" spans="1:9" x14ac:dyDescent="0.45">
      <c r="A416" s="13" t="s">
        <v>298</v>
      </c>
      <c r="B416" s="14"/>
      <c r="C416" s="14"/>
      <c r="D416" s="15"/>
      <c r="E416" s="15"/>
      <c r="F416" s="14"/>
      <c r="G416" s="14" t="s">
        <v>299</v>
      </c>
      <c r="H416" s="14" t="s">
        <v>300</v>
      </c>
      <c r="I416" s="124">
        <f>2*0.8</f>
        <v>1.6</v>
      </c>
    </row>
    <row r="417" spans="1:9" x14ac:dyDescent="0.45">
      <c r="A417" s="13" t="s">
        <v>301</v>
      </c>
      <c r="B417" s="14"/>
      <c r="C417" s="14"/>
      <c r="D417" s="15"/>
      <c r="E417" s="15"/>
      <c r="F417" s="14"/>
      <c r="G417" s="14" t="s">
        <v>302</v>
      </c>
      <c r="H417" s="14" t="s">
        <v>303</v>
      </c>
      <c r="I417" s="124">
        <f>2*0.75</f>
        <v>1.5</v>
      </c>
    </row>
    <row r="418" spans="1:9" x14ac:dyDescent="0.45">
      <c r="A418" s="17" t="s">
        <v>304</v>
      </c>
      <c r="B418" s="14"/>
      <c r="C418" s="14"/>
      <c r="D418" s="15"/>
      <c r="E418" s="15"/>
      <c r="F418" s="14"/>
      <c r="G418" s="14"/>
      <c r="H418" s="14"/>
      <c r="I418" s="131"/>
    </row>
    <row r="419" spans="1:9" x14ac:dyDescent="0.45">
      <c r="A419" s="13" t="s">
        <v>279</v>
      </c>
      <c r="B419" s="14"/>
      <c r="C419" s="14"/>
      <c r="D419" s="15"/>
      <c r="E419" s="15"/>
      <c r="F419" s="14"/>
      <c r="G419" s="14" t="s">
        <v>305</v>
      </c>
      <c r="H419" s="14" t="s">
        <v>306</v>
      </c>
      <c r="I419" s="124">
        <v>1.42</v>
      </c>
    </row>
    <row r="420" spans="1:9" x14ac:dyDescent="0.45">
      <c r="A420" s="13" t="s">
        <v>282</v>
      </c>
      <c r="B420" s="14"/>
      <c r="C420" s="14"/>
      <c r="D420" s="15"/>
      <c r="E420" s="15"/>
      <c r="F420" s="14"/>
      <c r="G420" s="14" t="s">
        <v>307</v>
      </c>
      <c r="H420" s="14" t="s">
        <v>308</v>
      </c>
      <c r="I420" s="124">
        <v>1.4</v>
      </c>
    </row>
    <row r="421" spans="1:9" x14ac:dyDescent="0.45">
      <c r="A421" s="13" t="s">
        <v>283</v>
      </c>
      <c r="B421" s="14"/>
      <c r="C421" s="14"/>
      <c r="D421" s="15"/>
      <c r="E421" s="15"/>
      <c r="F421" s="14"/>
      <c r="G421" s="14" t="s">
        <v>309</v>
      </c>
      <c r="H421" s="14" t="s">
        <v>310</v>
      </c>
      <c r="I421" s="124">
        <v>1.2</v>
      </c>
    </row>
    <row r="422" spans="1:9" x14ac:dyDescent="0.45">
      <c r="A422" s="13" t="s">
        <v>286</v>
      </c>
      <c r="B422" s="14"/>
      <c r="C422" s="14"/>
      <c r="D422" s="15"/>
      <c r="E422" s="15"/>
      <c r="F422" s="14"/>
      <c r="G422" s="14" t="s">
        <v>311</v>
      </c>
      <c r="H422" s="14" t="s">
        <v>312</v>
      </c>
      <c r="I422" s="131">
        <v>1.08</v>
      </c>
    </row>
    <row r="423" spans="1:9" x14ac:dyDescent="0.45">
      <c r="A423" s="13" t="s">
        <v>289</v>
      </c>
      <c r="B423" s="14"/>
      <c r="C423" s="14"/>
      <c r="D423" s="15"/>
      <c r="E423" s="15"/>
      <c r="F423" s="14"/>
      <c r="G423" s="14" t="s">
        <v>313</v>
      </c>
      <c r="H423" s="14" t="s">
        <v>314</v>
      </c>
      <c r="I423" s="124">
        <v>0.86</v>
      </c>
    </row>
    <row r="424" spans="1:9" x14ac:dyDescent="0.45">
      <c r="A424" s="13" t="s">
        <v>292</v>
      </c>
      <c r="B424" s="14"/>
      <c r="C424" s="14"/>
      <c r="D424" s="15"/>
      <c r="E424" s="15"/>
      <c r="F424" s="14"/>
      <c r="G424" s="14" t="s">
        <v>315</v>
      </c>
      <c r="H424" s="14" t="s">
        <v>316</v>
      </c>
      <c r="I424" s="124">
        <f t="shared" ref="I424:I427" si="34">H424*1.041</f>
        <v>0.48926999999999993</v>
      </c>
    </row>
    <row r="425" spans="1:9" x14ac:dyDescent="0.45">
      <c r="A425" s="13" t="s">
        <v>295</v>
      </c>
      <c r="B425" s="14"/>
      <c r="C425" s="14"/>
      <c r="D425" s="15"/>
      <c r="E425" s="15"/>
      <c r="F425" s="14"/>
      <c r="G425" s="14" t="s">
        <v>317</v>
      </c>
      <c r="H425" s="14" t="s">
        <v>318</v>
      </c>
      <c r="I425" s="124">
        <f t="shared" si="34"/>
        <v>0.44762999999999997</v>
      </c>
    </row>
    <row r="426" spans="1:9" x14ac:dyDescent="0.45">
      <c r="A426" s="13" t="s">
        <v>298</v>
      </c>
      <c r="B426" s="14"/>
      <c r="C426" s="14"/>
      <c r="D426" s="15"/>
      <c r="E426" s="15"/>
      <c r="F426" s="14"/>
      <c r="G426" s="14" t="s">
        <v>319</v>
      </c>
      <c r="H426" s="14" t="s">
        <v>320</v>
      </c>
      <c r="I426" s="131">
        <f t="shared" si="34"/>
        <v>0.37475999999999998</v>
      </c>
    </row>
    <row r="427" spans="1:9" x14ac:dyDescent="0.45">
      <c r="A427" s="13" t="s">
        <v>301</v>
      </c>
      <c r="B427" s="14"/>
      <c r="C427" s="14"/>
      <c r="D427" s="15"/>
      <c r="E427" s="15"/>
      <c r="F427" s="14"/>
      <c r="G427" s="14" t="s">
        <v>321</v>
      </c>
      <c r="H427" s="14" t="s">
        <v>322</v>
      </c>
      <c r="I427" s="124">
        <f t="shared" si="34"/>
        <v>0.32271</v>
      </c>
    </row>
    <row r="428" spans="1:9" x14ac:dyDescent="0.45">
      <c r="A428" s="13"/>
      <c r="B428" s="14"/>
      <c r="C428" s="14"/>
      <c r="D428" s="15"/>
      <c r="E428" s="15"/>
      <c r="F428" s="14"/>
      <c r="G428" s="14"/>
      <c r="H428" s="14"/>
      <c r="I428" s="95"/>
    </row>
    <row r="429" spans="1:9" x14ac:dyDescent="0.45">
      <c r="A429" s="13" t="s">
        <v>323</v>
      </c>
      <c r="B429" s="14"/>
      <c r="C429" s="14"/>
      <c r="D429" s="15"/>
      <c r="E429" s="15"/>
      <c r="F429" s="14"/>
      <c r="G429" s="14">
        <v>138</v>
      </c>
      <c r="H429" s="14">
        <v>145</v>
      </c>
      <c r="I429" s="95">
        <v>150</v>
      </c>
    </row>
    <row r="430" spans="1:9" x14ac:dyDescent="0.45">
      <c r="A430" s="13" t="s">
        <v>324</v>
      </c>
      <c r="B430" s="14"/>
      <c r="C430" s="14"/>
      <c r="D430" s="15"/>
      <c r="E430" s="15"/>
      <c r="F430" s="14"/>
      <c r="G430" s="14">
        <v>210</v>
      </c>
      <c r="H430" s="14">
        <v>220</v>
      </c>
      <c r="I430" s="118">
        <v>250</v>
      </c>
    </row>
    <row r="431" spans="1:9" x14ac:dyDescent="0.45">
      <c r="A431" s="13"/>
      <c r="B431" s="14"/>
      <c r="C431" s="14"/>
      <c r="D431" s="15"/>
      <c r="E431" s="15"/>
      <c r="F431" s="14"/>
      <c r="G431" s="14"/>
      <c r="H431" s="14"/>
      <c r="I431" s="95"/>
    </row>
    <row r="432" spans="1:9" x14ac:dyDescent="0.45">
      <c r="A432" s="17" t="s">
        <v>325</v>
      </c>
      <c r="B432" s="14"/>
      <c r="C432" s="14"/>
      <c r="D432" s="15"/>
      <c r="E432" s="15"/>
      <c r="F432" s="14"/>
      <c r="G432" s="14"/>
      <c r="H432" s="14"/>
      <c r="I432" s="95"/>
    </row>
    <row r="433" spans="1:9" x14ac:dyDescent="0.45">
      <c r="A433" s="17" t="s">
        <v>326</v>
      </c>
      <c r="B433" s="14"/>
      <c r="C433" s="14"/>
      <c r="D433" s="15"/>
      <c r="E433" s="15"/>
      <c r="F433" s="14"/>
      <c r="G433" s="14"/>
      <c r="H433" s="14"/>
      <c r="I433" s="95"/>
    </row>
    <row r="434" spans="1:9" x14ac:dyDescent="0.45">
      <c r="A434" s="13" t="s">
        <v>327</v>
      </c>
      <c r="B434" s="14"/>
      <c r="C434" s="14"/>
      <c r="D434" s="15"/>
      <c r="E434" s="15"/>
      <c r="F434" s="14"/>
      <c r="G434" s="14">
        <v>210</v>
      </c>
      <c r="H434" s="14">
        <v>220</v>
      </c>
      <c r="I434" s="118">
        <v>225</v>
      </c>
    </row>
    <row r="435" spans="1:9" x14ac:dyDescent="0.45">
      <c r="A435" s="13" t="s">
        <v>328</v>
      </c>
      <c r="B435" s="14"/>
      <c r="C435" s="14"/>
      <c r="D435" s="15"/>
      <c r="E435" s="15"/>
      <c r="F435" s="14"/>
      <c r="G435" s="14">
        <v>2211</v>
      </c>
      <c r="H435" s="14">
        <v>2318</v>
      </c>
      <c r="I435" s="118">
        <v>2325</v>
      </c>
    </row>
    <row r="436" spans="1:9" x14ac:dyDescent="0.45">
      <c r="A436" s="13" t="s">
        <v>329</v>
      </c>
      <c r="B436" s="14"/>
      <c r="C436" s="14"/>
      <c r="D436" s="15"/>
      <c r="E436" s="15"/>
      <c r="F436" s="14"/>
      <c r="G436" s="14">
        <v>4735</v>
      </c>
      <c r="H436" s="14">
        <v>4962</v>
      </c>
      <c r="I436" s="95">
        <v>4980</v>
      </c>
    </row>
    <row r="437" spans="1:9" x14ac:dyDescent="0.45">
      <c r="A437" s="17" t="s">
        <v>330</v>
      </c>
      <c r="B437" s="14"/>
      <c r="C437" s="14"/>
      <c r="D437" s="15"/>
      <c r="E437" s="15"/>
      <c r="F437" s="14"/>
      <c r="G437" s="14"/>
      <c r="H437" s="14"/>
      <c r="I437" s="95"/>
    </row>
    <row r="438" spans="1:9" x14ac:dyDescent="0.45">
      <c r="A438" s="13" t="s">
        <v>327</v>
      </c>
      <c r="B438" s="14"/>
      <c r="C438" s="14"/>
      <c r="D438" s="15"/>
      <c r="E438" s="15"/>
      <c r="F438" s="14"/>
      <c r="G438" s="14">
        <v>284</v>
      </c>
      <c r="H438" s="14">
        <v>298</v>
      </c>
      <c r="I438" s="95">
        <v>305</v>
      </c>
    </row>
    <row r="439" spans="1:9" x14ac:dyDescent="0.45">
      <c r="A439" s="13" t="s">
        <v>328</v>
      </c>
      <c r="B439" s="14"/>
      <c r="C439" s="14"/>
      <c r="D439" s="15"/>
      <c r="E439" s="15"/>
      <c r="F439" s="14"/>
      <c r="G439" s="14">
        <v>2988</v>
      </c>
      <c r="H439" s="14">
        <v>3132</v>
      </c>
      <c r="I439" s="118">
        <v>3140</v>
      </c>
    </row>
    <row r="440" spans="1:9" x14ac:dyDescent="0.45">
      <c r="A440" s="13" t="s">
        <v>329</v>
      </c>
      <c r="B440" s="14"/>
      <c r="C440" s="14"/>
      <c r="D440" s="15"/>
      <c r="E440" s="15"/>
      <c r="F440" s="14"/>
      <c r="G440" s="14">
        <v>6407</v>
      </c>
      <c r="H440" s="14">
        <v>6715</v>
      </c>
      <c r="I440" s="95">
        <v>6730</v>
      </c>
    </row>
    <row r="441" spans="1:9" x14ac:dyDescent="0.45">
      <c r="A441" s="17" t="s">
        <v>331</v>
      </c>
      <c r="B441" s="14"/>
      <c r="C441" s="14"/>
      <c r="D441" s="15"/>
      <c r="E441" s="15"/>
      <c r="F441" s="14"/>
      <c r="G441" s="14"/>
      <c r="H441" s="14"/>
      <c r="I441" s="95"/>
    </row>
    <row r="442" spans="1:9" x14ac:dyDescent="0.45">
      <c r="A442" s="13" t="s">
        <v>327</v>
      </c>
      <c r="B442" s="14"/>
      <c r="C442" s="14"/>
      <c r="D442" s="15"/>
      <c r="E442" s="15"/>
      <c r="F442" s="14"/>
      <c r="G442" s="14">
        <v>342</v>
      </c>
      <c r="H442" s="14">
        <v>358</v>
      </c>
      <c r="I442" s="95">
        <v>370</v>
      </c>
    </row>
    <row r="443" spans="1:9" x14ac:dyDescent="0.45">
      <c r="A443" s="13" t="s">
        <v>328</v>
      </c>
      <c r="B443" s="14"/>
      <c r="C443" s="14"/>
      <c r="D443" s="15"/>
      <c r="E443" s="15"/>
      <c r="F443" s="14"/>
      <c r="G443" s="14">
        <v>3116</v>
      </c>
      <c r="H443" s="14">
        <v>3266</v>
      </c>
      <c r="I443" s="118">
        <v>3275</v>
      </c>
    </row>
    <row r="444" spans="1:9" x14ac:dyDescent="0.45">
      <c r="A444" s="13" t="s">
        <v>329</v>
      </c>
      <c r="B444" s="14"/>
      <c r="C444" s="14"/>
      <c r="D444" s="15"/>
      <c r="E444" s="15"/>
      <c r="F444" s="14"/>
      <c r="G444" s="14">
        <v>7702</v>
      </c>
      <c r="H444" s="14">
        <v>8072</v>
      </c>
      <c r="I444" s="95">
        <v>8090</v>
      </c>
    </row>
    <row r="445" spans="1:9" x14ac:dyDescent="0.45">
      <c r="A445" s="17" t="s">
        <v>332</v>
      </c>
      <c r="B445" s="14"/>
      <c r="C445" s="14"/>
      <c r="D445" s="15"/>
      <c r="E445" s="15"/>
      <c r="F445" s="14"/>
      <c r="G445" s="14"/>
      <c r="H445" s="14"/>
      <c r="I445" s="95"/>
    </row>
    <row r="446" spans="1:9" x14ac:dyDescent="0.45">
      <c r="A446" s="13" t="s">
        <v>327</v>
      </c>
      <c r="B446" s="14"/>
      <c r="C446" s="14"/>
      <c r="D446" s="15"/>
      <c r="E446" s="15"/>
      <c r="F446" s="14"/>
      <c r="G446" s="14">
        <v>370</v>
      </c>
      <c r="H446" s="14">
        <v>388</v>
      </c>
      <c r="I446" s="95">
        <v>395</v>
      </c>
    </row>
    <row r="447" spans="1:9" x14ac:dyDescent="0.45">
      <c r="A447" s="13" t="s">
        <v>328</v>
      </c>
      <c r="B447" s="14"/>
      <c r="C447" s="14"/>
      <c r="D447" s="15"/>
      <c r="E447" s="15"/>
      <c r="F447" s="14"/>
      <c r="G447" s="14">
        <v>3897</v>
      </c>
      <c r="H447" s="14">
        <v>4084</v>
      </c>
      <c r="I447" s="118">
        <v>4100</v>
      </c>
    </row>
    <row r="448" spans="1:9" x14ac:dyDescent="0.45">
      <c r="A448" s="13" t="s">
        <v>329</v>
      </c>
      <c r="B448" s="14"/>
      <c r="C448" s="14"/>
      <c r="D448" s="15"/>
      <c r="E448" s="15"/>
      <c r="F448" s="14"/>
      <c r="G448" s="14">
        <v>8350</v>
      </c>
      <c r="H448" s="14">
        <v>8750</v>
      </c>
      <c r="I448" s="95">
        <v>8780</v>
      </c>
    </row>
    <row r="449" spans="1:9" x14ac:dyDescent="0.45">
      <c r="A449" s="13" t="s">
        <v>333</v>
      </c>
      <c r="B449" s="14"/>
      <c r="C449" s="14"/>
      <c r="D449" s="15"/>
      <c r="E449" s="15"/>
      <c r="F449" s="14"/>
      <c r="G449" s="14"/>
      <c r="H449" s="14"/>
      <c r="I449" s="95"/>
    </row>
    <row r="450" spans="1:9" x14ac:dyDescent="0.45">
      <c r="A450" s="13" t="s">
        <v>327</v>
      </c>
      <c r="B450" s="14"/>
      <c r="C450" s="14"/>
      <c r="D450" s="15"/>
      <c r="E450" s="15"/>
      <c r="F450" s="14"/>
      <c r="G450" s="14">
        <v>448</v>
      </c>
      <c r="H450" s="14">
        <v>470</v>
      </c>
      <c r="I450" s="95">
        <v>475</v>
      </c>
    </row>
    <row r="451" spans="1:9" x14ac:dyDescent="0.45">
      <c r="A451" s="13" t="s">
        <v>328</v>
      </c>
      <c r="B451" s="14"/>
      <c r="C451" s="14"/>
      <c r="D451" s="15"/>
      <c r="E451" s="15"/>
      <c r="F451" s="14"/>
      <c r="G451" s="14">
        <v>1551</v>
      </c>
      <c r="H451" s="14">
        <v>1625</v>
      </c>
      <c r="I451" s="118">
        <v>5640</v>
      </c>
    </row>
    <row r="452" spans="1:9" x14ac:dyDescent="0.45">
      <c r="A452" s="13" t="s">
        <v>329</v>
      </c>
      <c r="B452" s="14"/>
      <c r="C452" s="14"/>
      <c r="D452" s="15"/>
      <c r="E452" s="15"/>
      <c r="F452" s="14"/>
      <c r="G452" s="14">
        <v>10482</v>
      </c>
      <c r="H452" s="14">
        <v>10985</v>
      </c>
      <c r="I452" s="95">
        <v>11000</v>
      </c>
    </row>
    <row r="453" spans="1:9" x14ac:dyDescent="0.45">
      <c r="A453" s="13"/>
      <c r="B453" s="14"/>
      <c r="C453" s="14"/>
      <c r="D453" s="15"/>
      <c r="E453" s="15"/>
      <c r="F453" s="14"/>
      <c r="G453" s="14"/>
      <c r="H453" s="14"/>
      <c r="I453" s="95"/>
    </row>
    <row r="454" spans="1:9" x14ac:dyDescent="0.45">
      <c r="A454" s="17" t="s">
        <v>334</v>
      </c>
      <c r="B454" s="14"/>
      <c r="C454" s="14"/>
      <c r="D454" s="15"/>
      <c r="E454" s="15"/>
      <c r="F454" s="14"/>
      <c r="G454" s="14"/>
      <c r="H454" s="14"/>
      <c r="I454" s="95"/>
    </row>
    <row r="455" spans="1:9" x14ac:dyDescent="0.45">
      <c r="A455" s="13" t="s">
        <v>335</v>
      </c>
      <c r="B455" s="14"/>
      <c r="C455" s="14"/>
      <c r="D455" s="15"/>
      <c r="E455" s="15"/>
      <c r="F455" s="14"/>
      <c r="G455" s="14"/>
      <c r="H455" s="131">
        <v>1.3</v>
      </c>
      <c r="I455" s="131">
        <v>1.3</v>
      </c>
    </row>
    <row r="456" spans="1:9" x14ac:dyDescent="0.45">
      <c r="A456" s="13" t="s">
        <v>336</v>
      </c>
      <c r="B456" s="14"/>
      <c r="C456" s="14"/>
      <c r="D456" s="15"/>
      <c r="E456" s="15"/>
      <c r="F456" s="14"/>
      <c r="G456" s="114">
        <v>0.15</v>
      </c>
      <c r="H456" s="114">
        <v>0.15</v>
      </c>
      <c r="I456" s="114">
        <v>0.15</v>
      </c>
    </row>
    <row r="457" spans="1:9" x14ac:dyDescent="0.45">
      <c r="A457" s="13"/>
      <c r="B457" s="14"/>
      <c r="C457" s="14"/>
      <c r="D457" s="15"/>
      <c r="E457" s="15"/>
      <c r="F457" s="14"/>
      <c r="G457" s="14"/>
      <c r="H457" s="14"/>
      <c r="I457" s="95"/>
    </row>
    <row r="458" spans="1:9" x14ac:dyDescent="0.45">
      <c r="A458" s="17" t="s">
        <v>337</v>
      </c>
      <c r="B458" s="14"/>
      <c r="C458" s="14"/>
      <c r="D458" s="15"/>
      <c r="E458" s="15"/>
      <c r="F458" s="14"/>
      <c r="G458" s="14"/>
      <c r="H458" s="14"/>
      <c r="I458" s="95"/>
    </row>
    <row r="459" spans="1:9" x14ac:dyDescent="0.45">
      <c r="A459" s="13" t="s">
        <v>338</v>
      </c>
      <c r="B459" s="14"/>
      <c r="C459" s="14"/>
      <c r="D459" s="15"/>
      <c r="E459" s="15"/>
      <c r="F459" s="14"/>
      <c r="G459" s="14">
        <v>4200</v>
      </c>
      <c r="H459" s="14">
        <v>4400</v>
      </c>
      <c r="I459" s="95">
        <v>4800</v>
      </c>
    </row>
    <row r="460" spans="1:9" x14ac:dyDescent="0.45">
      <c r="A460" s="13" t="s">
        <v>339</v>
      </c>
      <c r="B460" s="14"/>
      <c r="C460" s="14"/>
      <c r="D460" s="15"/>
      <c r="E460" s="15"/>
      <c r="F460" s="14"/>
      <c r="G460" s="14">
        <v>2800</v>
      </c>
      <c r="H460" s="14">
        <v>2930</v>
      </c>
      <c r="I460" s="118">
        <v>3200</v>
      </c>
    </row>
    <row r="461" spans="1:9" x14ac:dyDescent="0.45">
      <c r="A461" s="13"/>
      <c r="B461" s="14"/>
      <c r="C461" s="14"/>
      <c r="D461" s="15"/>
      <c r="E461" s="15"/>
      <c r="F461" s="14"/>
      <c r="G461" s="14"/>
      <c r="H461" s="14"/>
      <c r="I461" s="95"/>
    </row>
    <row r="462" spans="1:9" x14ac:dyDescent="0.45">
      <c r="A462" s="17" t="s">
        <v>340</v>
      </c>
      <c r="B462" s="14"/>
      <c r="C462" s="14"/>
      <c r="D462" s="15"/>
      <c r="E462" s="15"/>
      <c r="F462" s="14"/>
      <c r="G462" s="14"/>
      <c r="H462" s="14"/>
      <c r="I462" s="95"/>
    </row>
    <row r="463" spans="1:9" x14ac:dyDescent="0.45">
      <c r="A463" s="13" t="s">
        <v>341</v>
      </c>
      <c r="B463" s="14"/>
      <c r="C463" s="14"/>
      <c r="D463" s="15"/>
      <c r="E463" s="15"/>
      <c r="F463" s="14"/>
      <c r="G463" s="39" t="s">
        <v>342</v>
      </c>
      <c r="H463" s="39" t="s">
        <v>343</v>
      </c>
      <c r="I463" s="39" t="s">
        <v>343</v>
      </c>
    </row>
    <row r="464" spans="1:9" x14ac:dyDescent="0.45">
      <c r="A464" s="13" t="s">
        <v>344</v>
      </c>
      <c r="B464" s="14"/>
      <c r="C464" s="14"/>
      <c r="D464" s="15"/>
      <c r="E464" s="15"/>
      <c r="F464" s="14"/>
      <c r="G464" s="39" t="s">
        <v>345</v>
      </c>
      <c r="H464" s="39" t="s">
        <v>346</v>
      </c>
      <c r="I464" s="39" t="s">
        <v>346</v>
      </c>
    </row>
    <row r="465" spans="1:9" x14ac:dyDescent="0.45">
      <c r="A465" s="13" t="s">
        <v>347</v>
      </c>
      <c r="B465" s="14"/>
      <c r="C465" s="14"/>
      <c r="D465" s="15"/>
      <c r="E465" s="15"/>
      <c r="F465" s="14"/>
      <c r="G465" s="39" t="s">
        <v>348</v>
      </c>
      <c r="H465" s="39" t="s">
        <v>349</v>
      </c>
      <c r="I465" s="39" t="s">
        <v>349</v>
      </c>
    </row>
    <row r="466" spans="1:9" x14ac:dyDescent="0.45">
      <c r="A466" s="13"/>
      <c r="B466" s="14"/>
      <c r="C466" s="14"/>
      <c r="D466" s="15"/>
      <c r="E466" s="15"/>
      <c r="F466" s="14"/>
      <c r="G466" s="14"/>
      <c r="H466" s="14"/>
      <c r="I466" s="95"/>
    </row>
    <row r="467" spans="1:9" x14ac:dyDescent="0.45">
      <c r="A467" s="13" t="s">
        <v>350</v>
      </c>
      <c r="B467" s="14"/>
      <c r="C467" s="14"/>
      <c r="D467" s="15"/>
      <c r="E467" s="15"/>
      <c r="F467" s="14"/>
      <c r="G467" s="14"/>
      <c r="H467" s="14"/>
      <c r="I467" s="95"/>
    </row>
    <row r="468" spans="1:9" x14ac:dyDescent="0.45">
      <c r="A468" s="17" t="s">
        <v>351</v>
      </c>
      <c r="B468" s="14"/>
      <c r="C468" s="14"/>
      <c r="D468" s="15"/>
      <c r="E468" s="15"/>
      <c r="F468" s="14"/>
      <c r="G468" s="14"/>
      <c r="H468" s="14"/>
      <c r="I468" s="118"/>
    </row>
    <row r="469" spans="1:9" x14ac:dyDescent="0.45">
      <c r="A469" s="13" t="s">
        <v>352</v>
      </c>
      <c r="B469" s="14"/>
      <c r="C469" s="14"/>
      <c r="D469" s="15"/>
      <c r="E469" s="15"/>
      <c r="F469" s="14"/>
      <c r="G469" s="39" t="s">
        <v>353</v>
      </c>
      <c r="H469" s="39" t="s">
        <v>354</v>
      </c>
      <c r="I469" s="39" t="s">
        <v>354</v>
      </c>
    </row>
    <row r="470" spans="1:9" x14ac:dyDescent="0.45">
      <c r="A470" s="13"/>
      <c r="B470" s="14"/>
      <c r="C470" s="14"/>
      <c r="D470" s="15"/>
      <c r="E470" s="15"/>
      <c r="F470" s="14"/>
      <c r="G470" s="14"/>
      <c r="H470" s="14"/>
      <c r="I470" s="95"/>
    </row>
    <row r="471" spans="1:9" x14ac:dyDescent="0.45">
      <c r="A471" s="17" t="s">
        <v>334</v>
      </c>
      <c r="B471" s="14"/>
      <c r="C471" s="14"/>
      <c r="D471" s="15"/>
      <c r="E471" s="15"/>
      <c r="F471" s="14"/>
      <c r="G471" s="14"/>
      <c r="H471" s="14"/>
      <c r="I471" s="95"/>
    </row>
    <row r="472" spans="1:9" x14ac:dyDescent="0.45">
      <c r="A472" s="13" t="s">
        <v>355</v>
      </c>
      <c r="B472" s="14"/>
      <c r="C472" s="14"/>
      <c r="D472" s="15"/>
      <c r="E472" s="15"/>
      <c r="F472" s="14"/>
      <c r="G472" s="39" t="s">
        <v>356</v>
      </c>
      <c r="H472" s="39" t="s">
        <v>357</v>
      </c>
      <c r="I472" s="39" t="s">
        <v>357</v>
      </c>
    </row>
    <row r="473" spans="1:9" x14ac:dyDescent="0.45">
      <c r="A473" s="13" t="s">
        <v>358</v>
      </c>
      <c r="B473" s="14"/>
      <c r="C473" s="14"/>
      <c r="D473" s="15"/>
      <c r="E473" s="15"/>
      <c r="F473" s="14"/>
      <c r="G473" s="14">
        <v>258</v>
      </c>
      <c r="H473" s="14">
        <v>270</v>
      </c>
      <c r="I473" s="14">
        <v>270</v>
      </c>
    </row>
    <row r="474" spans="1:9" x14ac:dyDescent="0.45">
      <c r="A474" s="13"/>
      <c r="B474" s="14"/>
      <c r="C474" s="14"/>
      <c r="D474" s="15"/>
      <c r="E474" s="15"/>
      <c r="F474" s="14"/>
      <c r="G474" s="14"/>
      <c r="H474" s="14"/>
      <c r="I474" s="95"/>
    </row>
    <row r="475" spans="1:9" x14ac:dyDescent="0.45">
      <c r="A475" s="17" t="s">
        <v>359</v>
      </c>
      <c r="B475" s="14"/>
      <c r="C475" s="14"/>
      <c r="D475" s="15"/>
      <c r="E475" s="15"/>
      <c r="F475" s="14"/>
      <c r="G475" s="14"/>
      <c r="H475" s="14"/>
      <c r="I475" s="95"/>
    </row>
    <row r="476" spans="1:9" x14ac:dyDescent="0.45">
      <c r="A476" s="13" t="s">
        <v>360</v>
      </c>
      <c r="B476" s="14"/>
      <c r="C476" s="14"/>
      <c r="D476" s="15"/>
      <c r="E476" s="15"/>
      <c r="F476" s="14"/>
      <c r="G476" s="14"/>
      <c r="H476" s="14"/>
      <c r="I476" s="118"/>
    </row>
    <row r="477" spans="1:9" x14ac:dyDescent="0.45">
      <c r="A477" s="13" t="s">
        <v>361</v>
      </c>
      <c r="B477" s="14"/>
      <c r="C477" s="14"/>
      <c r="D477" s="15"/>
      <c r="E477" s="15"/>
      <c r="F477" s="14"/>
      <c r="G477" s="14">
        <v>835</v>
      </c>
      <c r="H477" s="14">
        <v>875</v>
      </c>
      <c r="I477" s="14">
        <v>875</v>
      </c>
    </row>
    <row r="478" spans="1:9" x14ac:dyDescent="0.45">
      <c r="A478" s="13" t="s">
        <v>362</v>
      </c>
      <c r="B478" s="14"/>
      <c r="C478" s="14"/>
      <c r="D478" s="15"/>
      <c r="E478" s="15"/>
      <c r="F478" s="14"/>
      <c r="G478" s="14">
        <v>1252</v>
      </c>
      <c r="H478" s="14">
        <v>1312</v>
      </c>
      <c r="I478" s="14">
        <v>1312</v>
      </c>
    </row>
    <row r="479" spans="1:9" x14ac:dyDescent="0.45">
      <c r="A479" s="13" t="s">
        <v>363</v>
      </c>
      <c r="B479" s="14"/>
      <c r="C479" s="14"/>
      <c r="D479" s="15"/>
      <c r="E479" s="15"/>
      <c r="F479" s="14"/>
      <c r="G479" s="14">
        <v>1670</v>
      </c>
      <c r="H479" s="14">
        <v>1750</v>
      </c>
      <c r="I479" s="14">
        <v>1750</v>
      </c>
    </row>
    <row r="480" spans="1:9" x14ac:dyDescent="0.45">
      <c r="A480" s="13" t="s">
        <v>364</v>
      </c>
      <c r="B480" s="14"/>
      <c r="C480" s="14"/>
      <c r="D480" s="15"/>
      <c r="E480" s="15"/>
      <c r="F480" s="14"/>
      <c r="G480" s="14">
        <v>2504</v>
      </c>
      <c r="H480" s="14">
        <v>2625</v>
      </c>
      <c r="I480" s="14">
        <v>2625</v>
      </c>
    </row>
    <row r="481" spans="1:9" x14ac:dyDescent="0.45">
      <c r="A481" s="13"/>
      <c r="B481" s="14"/>
      <c r="C481" s="14"/>
      <c r="D481" s="15"/>
      <c r="E481" s="15"/>
      <c r="F481" s="14"/>
      <c r="G481" s="14"/>
      <c r="H481" s="14"/>
      <c r="I481" s="118">
        <f t="shared" ref="I481:I482" si="35">H481*1.041</f>
        <v>0</v>
      </c>
    </row>
    <row r="482" spans="1:9" x14ac:dyDescent="0.45">
      <c r="A482" s="17" t="s">
        <v>365</v>
      </c>
      <c r="B482" s="14"/>
      <c r="C482" s="14"/>
      <c r="D482" s="15"/>
      <c r="E482" s="15"/>
      <c r="F482" s="14"/>
      <c r="G482" s="14"/>
      <c r="H482" s="14"/>
      <c r="I482" s="95">
        <f t="shared" si="35"/>
        <v>0</v>
      </c>
    </row>
    <row r="483" spans="1:9" x14ac:dyDescent="0.45">
      <c r="A483" s="13" t="s">
        <v>366</v>
      </c>
      <c r="B483" s="14"/>
      <c r="C483" s="14"/>
      <c r="D483" s="15"/>
      <c r="E483" s="15"/>
      <c r="F483" s="14"/>
      <c r="G483" s="14">
        <v>8924</v>
      </c>
      <c r="H483" s="14">
        <v>9352</v>
      </c>
      <c r="I483" s="95">
        <v>9400</v>
      </c>
    </row>
    <row r="484" spans="1:9" x14ac:dyDescent="0.45">
      <c r="A484" s="13" t="s">
        <v>367</v>
      </c>
      <c r="B484" s="14"/>
      <c r="C484" s="14"/>
      <c r="D484" s="15"/>
      <c r="E484" s="15"/>
      <c r="F484" s="14"/>
      <c r="G484" s="14">
        <v>10924</v>
      </c>
      <c r="H484" s="14">
        <v>11448</v>
      </c>
      <c r="I484" s="95">
        <v>11550</v>
      </c>
    </row>
    <row r="486" spans="1:9" x14ac:dyDescent="0.45">
      <c r="A486" s="140"/>
    </row>
    <row r="487" spans="1:9" x14ac:dyDescent="0.45">
      <c r="A487" s="145"/>
      <c r="B487" s="145"/>
      <c r="C487" s="145"/>
      <c r="D487" s="145"/>
      <c r="E487" s="134"/>
      <c r="F487" s="134"/>
    </row>
    <row r="488" spans="1:9" x14ac:dyDescent="0.45">
      <c r="A488" s="145"/>
      <c r="B488" s="145"/>
      <c r="C488" s="145"/>
      <c r="D488" s="145"/>
      <c r="E488" s="134"/>
      <c r="F488" s="134"/>
    </row>
    <row r="489" spans="1:9" x14ac:dyDescent="0.45">
      <c r="A489" s="143"/>
      <c r="B489" s="143"/>
      <c r="C489" s="143"/>
      <c r="D489" s="138"/>
      <c r="E489" s="134"/>
      <c r="F489" s="134"/>
    </row>
    <row r="490" spans="1:9" x14ac:dyDescent="0.45">
      <c r="A490" s="144"/>
      <c r="B490" s="144"/>
      <c r="C490" s="144"/>
      <c r="D490" s="139"/>
      <c r="E490" s="134"/>
      <c r="F490" s="134"/>
    </row>
    <row r="491" spans="1:9" x14ac:dyDescent="0.45">
      <c r="A491" s="145"/>
      <c r="B491" s="145"/>
      <c r="C491" s="145"/>
      <c r="D491" s="137"/>
      <c r="E491" s="135"/>
      <c r="F491" s="138"/>
    </row>
    <row r="492" spans="1:9" x14ac:dyDescent="0.45">
      <c r="A492" s="145"/>
      <c r="B492" s="145"/>
      <c r="C492" s="145"/>
      <c r="D492" s="137"/>
      <c r="E492" s="135"/>
      <c r="F492" s="138"/>
    </row>
    <row r="493" spans="1:9" x14ac:dyDescent="0.45">
      <c r="A493" s="143"/>
      <c r="B493" s="143"/>
      <c r="C493" s="143"/>
      <c r="D493" s="138"/>
      <c r="E493" s="135"/>
      <c r="F493" s="138"/>
    </row>
    <row r="494" spans="1:9" x14ac:dyDescent="0.45">
      <c r="A494" s="144"/>
      <c r="B494" s="144"/>
      <c r="C494" s="144"/>
      <c r="D494" s="139"/>
      <c r="E494" s="135"/>
      <c r="F494" s="138"/>
    </row>
    <row r="495" spans="1:9" x14ac:dyDescent="0.45">
      <c r="A495" s="145"/>
      <c r="B495" s="145"/>
      <c r="C495" s="145"/>
      <c r="D495" s="145"/>
      <c r="E495" s="135"/>
      <c r="F495" s="138"/>
    </row>
    <row r="496" spans="1:9" x14ac:dyDescent="0.45">
      <c r="A496" s="145"/>
      <c r="B496" s="145"/>
      <c r="C496" s="145"/>
      <c r="D496" s="145"/>
      <c r="E496" s="135"/>
      <c r="F496" s="138"/>
    </row>
    <row r="497" spans="1:6" x14ac:dyDescent="0.45">
      <c r="A497" s="143"/>
      <c r="B497" s="143"/>
      <c r="C497" s="143"/>
      <c r="D497" s="138"/>
      <c r="E497" s="135"/>
      <c r="F497" s="138"/>
    </row>
    <row r="498" spans="1:6" x14ac:dyDescent="0.45">
      <c r="A498" s="144"/>
      <c r="B498" s="144"/>
      <c r="C498" s="144"/>
      <c r="D498" s="139"/>
      <c r="E498" s="135"/>
      <c r="F498" s="138"/>
    </row>
    <row r="499" spans="1:6" x14ac:dyDescent="0.45">
      <c r="A499" s="145"/>
      <c r="B499" s="145"/>
      <c r="C499" s="145"/>
      <c r="D499" s="137"/>
      <c r="E499" s="135"/>
      <c r="F499" s="138"/>
    </row>
    <row r="500" spans="1:6" x14ac:dyDescent="0.45">
      <c r="A500" s="137"/>
      <c r="B500" s="137"/>
      <c r="C500" s="137"/>
      <c r="D500" s="137"/>
      <c r="E500" s="135"/>
      <c r="F500" s="138"/>
    </row>
    <row r="501" spans="1:6" x14ac:dyDescent="0.45">
      <c r="A501" s="144"/>
      <c r="B501" s="144"/>
      <c r="C501" s="144"/>
      <c r="D501" s="137"/>
      <c r="E501" s="135"/>
      <c r="F501" s="138"/>
    </row>
    <row r="502" spans="1:6" x14ac:dyDescent="0.45">
      <c r="A502" s="145"/>
      <c r="B502" s="145"/>
      <c r="C502" s="145"/>
      <c r="D502" s="145"/>
      <c r="E502" s="135"/>
      <c r="F502" s="138"/>
    </row>
    <row r="503" spans="1:6" x14ac:dyDescent="0.45">
      <c r="A503" s="145"/>
      <c r="B503" s="145"/>
      <c r="C503" s="145"/>
      <c r="D503" s="145"/>
      <c r="E503" s="135"/>
      <c r="F503" s="138"/>
    </row>
    <row r="504" spans="1:6" x14ac:dyDescent="0.45">
      <c r="A504" s="145"/>
      <c r="B504" s="145"/>
      <c r="C504" s="145"/>
      <c r="D504" s="145"/>
      <c r="E504" s="135"/>
      <c r="F504" s="138"/>
    </row>
    <row r="505" spans="1:6" x14ac:dyDescent="0.45">
      <c r="A505" s="137"/>
      <c r="B505" s="137"/>
      <c r="C505" s="137"/>
      <c r="D505" s="138"/>
      <c r="E505" s="135"/>
      <c r="F505" s="138"/>
    </row>
    <row r="506" spans="1:6" x14ac:dyDescent="0.45">
      <c r="A506" s="144"/>
      <c r="B506" s="144"/>
      <c r="C506" s="144"/>
      <c r="D506" s="139"/>
      <c r="E506" s="135"/>
      <c r="F506" s="138"/>
    </row>
    <row r="507" spans="1:6" x14ac:dyDescent="0.45">
      <c r="A507" s="145"/>
      <c r="B507" s="145"/>
      <c r="C507" s="145"/>
      <c r="D507" s="145"/>
      <c r="E507" s="135"/>
      <c r="F507" s="138"/>
    </row>
    <row r="508" spans="1:6" x14ac:dyDescent="0.45">
      <c r="A508" s="145"/>
      <c r="B508" s="145"/>
      <c r="C508" s="145"/>
      <c r="D508" s="145"/>
      <c r="E508" s="135"/>
      <c r="F508" s="138"/>
    </row>
    <row r="509" spans="1:6" x14ac:dyDescent="0.45">
      <c r="A509" s="143"/>
      <c r="B509" s="143"/>
      <c r="C509" s="143"/>
      <c r="D509" s="138"/>
      <c r="E509" s="135"/>
      <c r="F509" s="138"/>
    </row>
    <row r="510" spans="1:6" x14ac:dyDescent="0.45">
      <c r="A510" s="144"/>
      <c r="B510" s="144"/>
      <c r="C510" s="144"/>
      <c r="D510" s="139"/>
      <c r="E510" s="135"/>
      <c r="F510" s="138"/>
    </row>
    <row r="511" spans="1:6" x14ac:dyDescent="0.45">
      <c r="A511" s="145"/>
      <c r="B511" s="145"/>
      <c r="C511" s="145"/>
      <c r="D511" s="137"/>
      <c r="E511" s="135"/>
      <c r="F511" s="138"/>
    </row>
    <row r="512" spans="1:6" x14ac:dyDescent="0.45">
      <c r="A512" s="145"/>
      <c r="B512" s="145"/>
      <c r="C512" s="145"/>
      <c r="D512" s="137"/>
      <c r="E512" s="135"/>
      <c r="F512" s="138"/>
    </row>
    <row r="513" spans="1:6" x14ac:dyDescent="0.45">
      <c r="A513" s="143"/>
      <c r="B513" s="143"/>
      <c r="C513" s="143"/>
      <c r="D513" s="138"/>
      <c r="E513" s="135"/>
      <c r="F513" s="138"/>
    </row>
    <row r="514" spans="1:6" x14ac:dyDescent="0.45">
      <c r="A514" s="144"/>
      <c r="B514" s="144"/>
      <c r="C514" s="144"/>
      <c r="D514" s="139"/>
      <c r="E514" s="135"/>
      <c r="F514" s="138"/>
    </row>
    <row r="515" spans="1:6" ht="15" customHeight="1" x14ac:dyDescent="0.45">
      <c r="A515" s="145"/>
      <c r="B515" s="145"/>
      <c r="C515" s="145"/>
      <c r="D515" s="145"/>
      <c r="E515" s="134"/>
      <c r="F515" s="134"/>
    </row>
    <row r="516" spans="1:6" x14ac:dyDescent="0.45">
      <c r="A516" s="145"/>
      <c r="B516" s="145"/>
      <c r="C516" s="145"/>
      <c r="D516" s="145"/>
      <c r="E516" s="134"/>
      <c r="F516" s="134"/>
    </row>
    <row r="517" spans="1:6" x14ac:dyDescent="0.45">
      <c r="A517" s="143"/>
      <c r="B517" s="143"/>
      <c r="C517" s="143"/>
      <c r="D517" s="138"/>
      <c r="E517" s="135"/>
      <c r="F517" s="138"/>
    </row>
    <row r="518" spans="1:6" x14ac:dyDescent="0.45">
      <c r="A518" s="141"/>
      <c r="B518" s="141"/>
      <c r="D518"/>
      <c r="E518"/>
      <c r="F518" s="138"/>
    </row>
    <row r="519" spans="1:6" x14ac:dyDescent="0.45">
      <c r="A519" s="141"/>
      <c r="B519" s="141"/>
      <c r="C519" s="141"/>
      <c r="D519" s="141"/>
      <c r="E519" s="141"/>
      <c r="F519" s="138"/>
    </row>
    <row r="520" spans="1:6" x14ac:dyDescent="0.45">
      <c r="A520"/>
      <c r="D520"/>
      <c r="E520"/>
    </row>
    <row r="521" spans="1:6" x14ac:dyDescent="0.45">
      <c r="A521"/>
      <c r="D521"/>
      <c r="E521"/>
    </row>
    <row r="522" spans="1:6" x14ac:dyDescent="0.45">
      <c r="A522"/>
      <c r="D522"/>
      <c r="E522"/>
    </row>
    <row r="523" spans="1:6" x14ac:dyDescent="0.45">
      <c r="A523"/>
      <c r="D523"/>
      <c r="E523"/>
    </row>
    <row r="524" spans="1:6" x14ac:dyDescent="0.45">
      <c r="A524"/>
      <c r="D524"/>
      <c r="E524"/>
    </row>
    <row r="525" spans="1:6" x14ac:dyDescent="0.45">
      <c r="A525" s="141"/>
      <c r="B525" s="141"/>
      <c r="C525" s="141"/>
      <c r="D525" s="141"/>
      <c r="E525" s="141"/>
    </row>
    <row r="526" spans="1:6" x14ac:dyDescent="0.45">
      <c r="A526"/>
      <c r="D526"/>
      <c r="E526"/>
    </row>
    <row r="527" spans="1:6" x14ac:dyDescent="0.45">
      <c r="A527"/>
      <c r="D527"/>
      <c r="E527"/>
    </row>
    <row r="528" spans="1:6" x14ac:dyDescent="0.45">
      <c r="A528" s="141"/>
      <c r="B528" s="141"/>
      <c r="D528"/>
      <c r="E528"/>
    </row>
    <row r="529" spans="1:6" x14ac:dyDescent="0.45">
      <c r="A529" s="141"/>
      <c r="B529" s="141"/>
      <c r="C529" s="141"/>
      <c r="D529" s="141"/>
      <c r="E529" s="141"/>
    </row>
    <row r="530" spans="1:6" x14ac:dyDescent="0.45">
      <c r="A530" s="141"/>
      <c r="B530" s="141"/>
      <c r="D530"/>
      <c r="E530"/>
    </row>
    <row r="531" spans="1:6" x14ac:dyDescent="0.45">
      <c r="A531" s="141"/>
      <c r="B531" s="141"/>
      <c r="D531"/>
      <c r="E531"/>
    </row>
    <row r="532" spans="1:6" x14ac:dyDescent="0.45">
      <c r="A532" s="141"/>
      <c r="B532" s="141"/>
      <c r="C532" s="141"/>
      <c r="D532" s="141"/>
      <c r="E532" s="141"/>
    </row>
    <row r="533" spans="1:6" x14ac:dyDescent="0.45">
      <c r="A533" s="141"/>
      <c r="B533" s="141"/>
      <c r="C533" s="141"/>
      <c r="D533" s="141"/>
      <c r="E533" s="141"/>
    </row>
    <row r="534" spans="1:6" x14ac:dyDescent="0.45">
      <c r="A534"/>
      <c r="D534"/>
      <c r="E534"/>
    </row>
    <row r="535" spans="1:6" x14ac:dyDescent="0.45">
      <c r="A535" s="141"/>
      <c r="B535" s="141"/>
      <c r="C535" s="141"/>
      <c r="D535" s="141"/>
      <c r="E535" s="141"/>
    </row>
    <row r="536" spans="1:6" x14ac:dyDescent="0.45">
      <c r="A536" s="141"/>
      <c r="B536" s="141"/>
      <c r="D536"/>
      <c r="E536"/>
    </row>
    <row r="537" spans="1:6" x14ac:dyDescent="0.45">
      <c r="A537" s="141"/>
      <c r="B537" s="141"/>
      <c r="D537"/>
      <c r="E537"/>
    </row>
    <row r="538" spans="1:6" x14ac:dyDescent="0.45">
      <c r="A538" s="141"/>
      <c r="B538" s="141"/>
      <c r="D538"/>
      <c r="E538"/>
    </row>
    <row r="539" spans="1:6" x14ac:dyDescent="0.45">
      <c r="A539"/>
      <c r="D539"/>
      <c r="E539"/>
    </row>
    <row r="540" spans="1:6" x14ac:dyDescent="0.45">
      <c r="A540" s="141"/>
      <c r="B540" s="141"/>
      <c r="C540" s="141"/>
      <c r="D540" s="141"/>
      <c r="E540" s="141"/>
    </row>
    <row r="541" spans="1:6" x14ac:dyDescent="0.45">
      <c r="A541"/>
      <c r="D541"/>
      <c r="E541"/>
    </row>
    <row r="542" spans="1:6" x14ac:dyDescent="0.45">
      <c r="A542" s="141"/>
      <c r="B542" s="141"/>
      <c r="D542"/>
      <c r="E542"/>
    </row>
    <row r="543" spans="1:6" x14ac:dyDescent="0.45">
      <c r="A543"/>
      <c r="B543" s="141"/>
      <c r="C543" s="141"/>
      <c r="D543" s="141"/>
      <c r="E543" s="141"/>
      <c r="F543" s="141"/>
    </row>
    <row r="544" spans="1:6" x14ac:dyDescent="0.45">
      <c r="A544" s="141"/>
      <c r="B544" s="141"/>
      <c r="D544"/>
      <c r="E544"/>
    </row>
    <row r="545" spans="1:6" x14ac:dyDescent="0.45">
      <c r="A545" s="141"/>
      <c r="B545" s="141"/>
      <c r="D545"/>
      <c r="E545"/>
    </row>
    <row r="546" spans="1:6" x14ac:dyDescent="0.45">
      <c r="A546" s="141"/>
      <c r="D546"/>
      <c r="E546"/>
    </row>
    <row r="547" spans="1:6" ht="15" customHeight="1" x14ac:dyDescent="0.45">
      <c r="A547" s="141"/>
      <c r="B547" s="141"/>
      <c r="C547" s="141"/>
      <c r="D547" s="141"/>
      <c r="E547" s="141"/>
      <c r="F547" s="141"/>
    </row>
    <row r="548" spans="1:6" x14ac:dyDescent="0.45">
      <c r="A548" s="141"/>
      <c r="B548" s="141"/>
      <c r="D548"/>
      <c r="E548"/>
    </row>
    <row r="549" spans="1:6" x14ac:dyDescent="0.45">
      <c r="A549" s="141"/>
      <c r="B549" s="141"/>
      <c r="D549"/>
      <c r="E549"/>
    </row>
    <row r="550" spans="1:6" x14ac:dyDescent="0.45">
      <c r="A550" s="141"/>
      <c r="B550" s="141"/>
      <c r="D550"/>
      <c r="E550"/>
    </row>
    <row r="551" spans="1:6" x14ac:dyDescent="0.45">
      <c r="A551" s="141"/>
      <c r="B551" s="141"/>
      <c r="D551"/>
      <c r="E551"/>
    </row>
    <row r="552" spans="1:6" x14ac:dyDescent="0.45">
      <c r="A552" s="141"/>
      <c r="D552"/>
      <c r="E552"/>
    </row>
    <row r="553" spans="1:6" x14ac:dyDescent="0.45">
      <c r="A553"/>
      <c r="D553"/>
      <c r="E553"/>
    </row>
    <row r="554" spans="1:6" x14ac:dyDescent="0.45">
      <c r="A554"/>
      <c r="C554" s="141"/>
      <c r="D554" s="141"/>
      <c r="E554" s="141"/>
    </row>
    <row r="555" spans="1:6" x14ac:dyDescent="0.45">
      <c r="A555"/>
      <c r="B555" s="141"/>
      <c r="C555" s="141"/>
      <c r="D555" s="141"/>
      <c r="E555" s="141"/>
      <c r="F555" s="141"/>
    </row>
    <row r="556" spans="1:6" x14ac:dyDescent="0.45">
      <c r="A556"/>
      <c r="D556"/>
      <c r="E556"/>
    </row>
    <row r="557" spans="1:6" x14ac:dyDescent="0.45">
      <c r="A557"/>
      <c r="D557"/>
      <c r="E557"/>
    </row>
    <row r="558" spans="1:6" x14ac:dyDescent="0.45">
      <c r="A558"/>
      <c r="D558"/>
      <c r="E558"/>
    </row>
    <row r="559" spans="1:6" x14ac:dyDescent="0.45">
      <c r="A559" s="141"/>
      <c r="B559" s="141"/>
      <c r="C559" s="141"/>
      <c r="D559" s="141"/>
      <c r="E559" s="141"/>
      <c r="F559" s="141"/>
    </row>
    <row r="560" spans="1:6" x14ac:dyDescent="0.45">
      <c r="A560" s="141"/>
      <c r="B560" s="141"/>
      <c r="C560" s="141"/>
      <c r="D560" s="141"/>
      <c r="E560" s="141"/>
      <c r="F560" s="141"/>
    </row>
    <row r="561" spans="1:6" x14ac:dyDescent="0.45">
      <c r="A561" s="141"/>
      <c r="D561"/>
      <c r="E561"/>
    </row>
    <row r="562" spans="1:6" ht="15" customHeight="1" x14ac:dyDescent="0.45">
      <c r="A562" s="141"/>
      <c r="B562" s="141"/>
      <c r="C562" s="141"/>
      <c r="D562" s="141"/>
      <c r="E562" s="141"/>
      <c r="F562" s="141"/>
    </row>
    <row r="563" spans="1:6" x14ac:dyDescent="0.45">
      <c r="A563"/>
      <c r="D563"/>
      <c r="E563"/>
    </row>
    <row r="564" spans="1:6" x14ac:dyDescent="0.45">
      <c r="A564"/>
      <c r="D564"/>
      <c r="E564"/>
    </row>
    <row r="565" spans="1:6" x14ac:dyDescent="0.45">
      <c r="A565"/>
      <c r="D565"/>
      <c r="E565"/>
    </row>
    <row r="566" spans="1:6" x14ac:dyDescent="0.45">
      <c r="A566"/>
      <c r="B566" s="141"/>
      <c r="C566" s="141"/>
      <c r="D566" s="141"/>
      <c r="E566" s="141"/>
      <c r="F566" s="141"/>
    </row>
    <row r="567" spans="1:6" x14ac:dyDescent="0.45">
      <c r="A567" s="141"/>
      <c r="D567"/>
      <c r="E567"/>
    </row>
    <row r="568" spans="1:6" x14ac:dyDescent="0.45">
      <c r="A568" s="141"/>
      <c r="D568"/>
      <c r="E568"/>
    </row>
    <row r="569" spans="1:6" x14ac:dyDescent="0.45">
      <c r="A569" s="141"/>
      <c r="D569"/>
      <c r="E569"/>
    </row>
    <row r="570" spans="1:6" x14ac:dyDescent="0.45">
      <c r="A570" s="141"/>
      <c r="D570"/>
      <c r="E570"/>
    </row>
    <row r="571" spans="1:6" x14ac:dyDescent="0.45">
      <c r="A571"/>
      <c r="B571" s="141"/>
      <c r="C571" s="141"/>
      <c r="D571" s="141"/>
      <c r="E571" s="141"/>
      <c r="F571" s="141"/>
    </row>
    <row r="572" spans="1:6" x14ac:dyDescent="0.45">
      <c r="A572" s="141"/>
      <c r="D572"/>
      <c r="E572"/>
    </row>
    <row r="573" spans="1:6" x14ac:dyDescent="0.45">
      <c r="A573" s="141"/>
      <c r="B573" s="141"/>
      <c r="C573" s="141"/>
      <c r="D573"/>
      <c r="E573"/>
    </row>
    <row r="574" spans="1:6" x14ac:dyDescent="0.45">
      <c r="A574" s="141"/>
      <c r="D574"/>
      <c r="E574"/>
    </row>
    <row r="575" spans="1:6" ht="15" customHeight="1" x14ac:dyDescent="0.45">
      <c r="A575" s="141"/>
      <c r="B575" s="141"/>
      <c r="C575" s="141"/>
      <c r="D575"/>
      <c r="E575"/>
    </row>
    <row r="576" spans="1:6" x14ac:dyDescent="0.45">
      <c r="A576"/>
      <c r="C576" s="141"/>
      <c r="D576" s="141"/>
      <c r="E576" s="141"/>
      <c r="F576" s="141"/>
    </row>
    <row r="577" spans="1:6" x14ac:dyDescent="0.45">
      <c r="A577"/>
      <c r="C577" s="141"/>
      <c r="D577" s="141"/>
      <c r="E577" s="141"/>
      <c r="F577" s="141"/>
    </row>
    <row r="578" spans="1:6" x14ac:dyDescent="0.45">
      <c r="A578" s="141"/>
      <c r="B578" s="141"/>
      <c r="C578" s="141"/>
      <c r="D578" s="141"/>
      <c r="E578" s="141"/>
      <c r="F578" s="141"/>
    </row>
    <row r="579" spans="1:6" x14ac:dyDescent="0.45">
      <c r="A579" s="141"/>
      <c r="B579" s="141"/>
      <c r="C579" s="141"/>
      <c r="D579" s="141"/>
      <c r="E579" s="141"/>
      <c r="F579" s="141"/>
    </row>
    <row r="580" spans="1:6" x14ac:dyDescent="0.45">
      <c r="A580" s="141"/>
      <c r="B580" s="141"/>
      <c r="C580" s="141"/>
      <c r="D580" s="141"/>
      <c r="E580" s="141"/>
      <c r="F580" s="141"/>
    </row>
    <row r="581" spans="1:6" x14ac:dyDescent="0.45">
      <c r="A581" s="141"/>
      <c r="B581" s="141"/>
      <c r="C581" s="141"/>
      <c r="D581" s="141"/>
      <c r="E581" s="141"/>
      <c r="F581" s="141"/>
    </row>
    <row r="582" spans="1:6" x14ac:dyDescent="0.45">
      <c r="A582" s="141"/>
      <c r="B582" s="141"/>
      <c r="C582" s="141"/>
      <c r="D582" s="141"/>
      <c r="E582" s="141"/>
      <c r="F582" s="141"/>
    </row>
    <row r="583" spans="1:6" x14ac:dyDescent="0.45">
      <c r="A583" s="141"/>
      <c r="B583" s="141"/>
      <c r="C583" s="141"/>
      <c r="D583" s="141"/>
      <c r="E583" s="141"/>
      <c r="F583" s="141"/>
    </row>
    <row r="584" spans="1:6" x14ac:dyDescent="0.45">
      <c r="A584" s="141"/>
      <c r="B584" s="141"/>
      <c r="C584" s="141"/>
      <c r="D584" s="141"/>
      <c r="E584" s="141"/>
      <c r="F584" s="141"/>
    </row>
    <row r="585" spans="1:6" x14ac:dyDescent="0.45">
      <c r="A585" s="141"/>
      <c r="B585" s="141"/>
      <c r="C585" s="141"/>
      <c r="D585" s="141"/>
      <c r="E585" s="141"/>
      <c r="F585" s="141"/>
    </row>
    <row r="586" spans="1:6" x14ac:dyDescent="0.45">
      <c r="A586" s="141"/>
      <c r="B586" s="141"/>
      <c r="C586" s="141"/>
      <c r="D586" s="141"/>
      <c r="E586" s="141"/>
      <c r="F586" s="141"/>
    </row>
    <row r="587" spans="1:6" x14ac:dyDescent="0.45">
      <c r="A587" s="141"/>
      <c r="B587" s="141"/>
      <c r="C587" s="141"/>
      <c r="D587" s="141"/>
      <c r="E587" s="141"/>
      <c r="F587" s="141"/>
    </row>
    <row r="588" spans="1:6" x14ac:dyDescent="0.45">
      <c r="A588" s="141"/>
      <c r="B588" s="141"/>
      <c r="C588" s="141"/>
      <c r="D588" s="141"/>
      <c r="E588" s="141"/>
      <c r="F588" s="141"/>
    </row>
    <row r="589" spans="1:6" x14ac:dyDescent="0.45">
      <c r="A589" s="141"/>
      <c r="B589" s="141"/>
      <c r="C589" s="141"/>
      <c r="D589" s="141"/>
      <c r="E589" s="141"/>
      <c r="F589" s="141"/>
    </row>
    <row r="590" spans="1:6" x14ac:dyDescent="0.45">
      <c r="A590" s="141"/>
      <c r="B590" s="141"/>
      <c r="C590" s="141"/>
      <c r="D590" s="141"/>
      <c r="E590" s="141"/>
      <c r="F590" s="141"/>
    </row>
    <row r="591" spans="1:6" x14ac:dyDescent="0.45">
      <c r="A591" s="141"/>
      <c r="B591" s="141"/>
      <c r="C591" s="141"/>
      <c r="D591" s="141"/>
      <c r="E591" s="141"/>
      <c r="F591" s="141"/>
    </row>
    <row r="592" spans="1:6" x14ac:dyDescent="0.45">
      <c r="A592" s="141"/>
      <c r="B592" s="141"/>
      <c r="C592" s="141"/>
      <c r="D592" s="141"/>
      <c r="E592" s="141"/>
      <c r="F592" s="141"/>
    </row>
    <row r="593" spans="1:6" x14ac:dyDescent="0.45">
      <c r="A593" s="141"/>
      <c r="B593" s="141"/>
      <c r="C593" s="141"/>
      <c r="D593" s="141"/>
      <c r="E593" s="141"/>
      <c r="F593" s="141"/>
    </row>
    <row r="594" spans="1:6" x14ac:dyDescent="0.45">
      <c r="A594" s="141"/>
      <c r="B594" s="141"/>
      <c r="C594" s="141"/>
      <c r="D594" s="141"/>
      <c r="E594" s="141"/>
      <c r="F594" s="141"/>
    </row>
    <row r="595" spans="1:6" x14ac:dyDescent="0.45">
      <c r="A595" s="141"/>
      <c r="B595" s="141"/>
      <c r="C595" s="141"/>
      <c r="D595" s="141"/>
      <c r="E595" s="141"/>
      <c r="F595" s="141"/>
    </row>
    <row r="596" spans="1:6" x14ac:dyDescent="0.45">
      <c r="A596"/>
      <c r="D596"/>
      <c r="E596"/>
    </row>
    <row r="597" spans="1:6" x14ac:dyDescent="0.45">
      <c r="A597" s="141"/>
      <c r="B597" s="141"/>
      <c r="C597" s="141"/>
      <c r="D597" s="141"/>
      <c r="E597" s="141"/>
      <c r="F597" s="141"/>
    </row>
    <row r="598" spans="1:6" x14ac:dyDescent="0.45">
      <c r="A598" s="141"/>
      <c r="B598" s="141"/>
      <c r="C598" s="141"/>
      <c r="D598" s="141"/>
      <c r="E598" s="141"/>
      <c r="F598" s="141"/>
    </row>
    <row r="599" spans="1:6" x14ac:dyDescent="0.45">
      <c r="A599" s="141"/>
      <c r="B599" s="141"/>
      <c r="C599" s="141"/>
      <c r="D599" s="141"/>
      <c r="E599" s="141"/>
      <c r="F599" s="141"/>
    </row>
    <row r="600" spans="1:6" x14ac:dyDescent="0.45">
      <c r="A600" s="141"/>
      <c r="B600" s="141"/>
      <c r="D600"/>
      <c r="E600" s="141"/>
      <c r="F600" s="141"/>
    </row>
    <row r="601" spans="1:6" x14ac:dyDescent="0.45">
      <c r="A601" s="141"/>
      <c r="B601" s="141"/>
      <c r="D601"/>
      <c r="E601" s="141"/>
      <c r="F601" s="141"/>
    </row>
    <row r="602" spans="1:6" x14ac:dyDescent="0.45">
      <c r="A602" s="141"/>
      <c r="B602" s="141"/>
      <c r="D602"/>
      <c r="E602" s="141"/>
      <c r="F602" s="141"/>
    </row>
    <row r="603" spans="1:6" x14ac:dyDescent="0.45">
      <c r="A603" s="141"/>
      <c r="B603" s="141"/>
      <c r="D603"/>
      <c r="E603" s="141"/>
      <c r="F603" s="141"/>
    </row>
    <row r="604" spans="1:6" x14ac:dyDescent="0.45">
      <c r="A604" s="141"/>
      <c r="B604" s="141"/>
      <c r="D604"/>
      <c r="E604" s="141"/>
      <c r="F604" s="141"/>
    </row>
    <row r="605" spans="1:6" x14ac:dyDescent="0.45">
      <c r="A605" s="141"/>
      <c r="B605" s="141"/>
      <c r="D605"/>
      <c r="E605" s="141"/>
      <c r="F605" s="141"/>
    </row>
    <row r="606" spans="1:6" x14ac:dyDescent="0.45">
      <c r="A606" s="141"/>
      <c r="B606" s="141"/>
      <c r="D606"/>
      <c r="E606" s="141"/>
      <c r="F606" s="141"/>
    </row>
    <row r="607" spans="1:6" x14ac:dyDescent="0.45">
      <c r="A607" s="141"/>
      <c r="B607" s="141"/>
      <c r="D607"/>
      <c r="E607" s="141"/>
      <c r="F607" s="141"/>
    </row>
    <row r="608" spans="1:6" x14ac:dyDescent="0.45">
      <c r="A608" s="141"/>
      <c r="B608" s="141"/>
      <c r="D608"/>
      <c r="E608" s="141"/>
      <c r="F608" s="141"/>
    </row>
    <row r="609" spans="1:6" x14ac:dyDescent="0.45">
      <c r="A609" s="141"/>
      <c r="B609" s="141"/>
      <c r="D609"/>
      <c r="E609" s="141"/>
      <c r="F609" s="141"/>
    </row>
    <row r="610" spans="1:6" x14ac:dyDescent="0.45">
      <c r="A610" s="141"/>
      <c r="B610" s="141"/>
      <c r="D610"/>
      <c r="E610" s="141"/>
      <c r="F610" s="141"/>
    </row>
    <row r="611" spans="1:6" x14ac:dyDescent="0.45">
      <c r="A611" s="141"/>
      <c r="B611" s="141"/>
      <c r="D611"/>
      <c r="E611" s="141"/>
      <c r="F611" s="141"/>
    </row>
    <row r="612" spans="1:6" x14ac:dyDescent="0.45">
      <c r="A612" s="141"/>
      <c r="B612" s="141"/>
      <c r="D612"/>
      <c r="E612" s="141"/>
      <c r="F612" s="141"/>
    </row>
    <row r="613" spans="1:6" x14ac:dyDescent="0.45">
      <c r="A613" s="141"/>
      <c r="B613" s="141"/>
      <c r="C613" s="141"/>
      <c r="D613" s="141"/>
      <c r="E613" s="141"/>
    </row>
    <row r="614" spans="1:6" x14ac:dyDescent="0.45">
      <c r="A614" s="141"/>
      <c r="B614" s="141"/>
      <c r="D614"/>
      <c r="E614"/>
    </row>
    <row r="615" spans="1:6" x14ac:dyDescent="0.45">
      <c r="A615" s="141"/>
      <c r="B615" s="141"/>
      <c r="D615"/>
      <c r="E615"/>
    </row>
    <row r="616" spans="1:6" x14ac:dyDescent="0.45">
      <c r="A616" s="141"/>
      <c r="B616" s="141"/>
      <c r="D616"/>
      <c r="E616"/>
    </row>
    <row r="617" spans="1:6" x14ac:dyDescent="0.45">
      <c r="A617" s="141"/>
      <c r="B617" s="141"/>
      <c r="D617"/>
      <c r="E617"/>
    </row>
    <row r="618" spans="1:6" x14ac:dyDescent="0.45">
      <c r="A618" s="141"/>
      <c r="B618" s="141"/>
      <c r="D618"/>
      <c r="E618"/>
    </row>
    <row r="619" spans="1:6" x14ac:dyDescent="0.45">
      <c r="A619" s="141"/>
      <c r="B619" s="141"/>
      <c r="C619" s="141"/>
      <c r="D619" s="141"/>
      <c r="E619" s="141"/>
      <c r="F619" s="138"/>
    </row>
    <row r="620" spans="1:6" x14ac:dyDescent="0.45">
      <c r="A620" s="141"/>
      <c r="B620" s="141"/>
      <c r="C620" s="141"/>
      <c r="D620" s="141"/>
      <c r="E620" s="141"/>
    </row>
    <row r="621" spans="1:6" x14ac:dyDescent="0.45">
      <c r="A621" s="141"/>
      <c r="B621" s="141"/>
      <c r="C621" s="141"/>
      <c r="D621" s="141"/>
      <c r="E621" s="141"/>
    </row>
    <row r="622" spans="1:6" x14ac:dyDescent="0.45">
      <c r="A622" s="141"/>
      <c r="B622" s="141"/>
      <c r="D622"/>
      <c r="E622"/>
    </row>
    <row r="623" spans="1:6" x14ac:dyDescent="0.45">
      <c r="A623" s="141"/>
      <c r="B623" s="141"/>
      <c r="D623"/>
      <c r="E623"/>
    </row>
    <row r="624" spans="1:6" x14ac:dyDescent="0.45">
      <c r="A624" s="141"/>
      <c r="B624" s="141"/>
      <c r="D624"/>
      <c r="E624"/>
    </row>
    <row r="625" spans="1:5" x14ac:dyDescent="0.45">
      <c r="A625" s="141"/>
      <c r="B625" s="141"/>
      <c r="D625"/>
      <c r="E625"/>
    </row>
    <row r="626" spans="1:5" x14ac:dyDescent="0.45">
      <c r="A626" s="141"/>
      <c r="B626" s="141"/>
      <c r="D626"/>
      <c r="E626"/>
    </row>
    <row r="627" spans="1:5" x14ac:dyDescent="0.45">
      <c r="A627" s="141"/>
      <c r="B627" s="141"/>
      <c r="D627"/>
      <c r="E627"/>
    </row>
    <row r="628" spans="1:5" x14ac:dyDescent="0.45">
      <c r="A628" s="141"/>
      <c r="B628" s="141"/>
      <c r="D628"/>
      <c r="E628"/>
    </row>
    <row r="629" spans="1:5" x14ac:dyDescent="0.45">
      <c r="A629" s="141"/>
      <c r="B629" s="141"/>
      <c r="C629" s="141"/>
      <c r="D629" s="141"/>
      <c r="E629" s="141"/>
    </row>
    <row r="630" spans="1:5" x14ac:dyDescent="0.45">
      <c r="A630" s="141"/>
      <c r="B630" s="141"/>
      <c r="C630" s="141"/>
      <c r="D630" s="141"/>
      <c r="E630" s="141"/>
    </row>
    <row r="631" spans="1:5" x14ac:dyDescent="0.45">
      <c r="A631" s="141"/>
      <c r="B631" s="141"/>
      <c r="C631" s="141"/>
      <c r="D631" s="141"/>
      <c r="E631" s="141"/>
    </row>
    <row r="632" spans="1:5" x14ac:dyDescent="0.45">
      <c r="A632" s="141"/>
      <c r="B632" s="141"/>
      <c r="C632" s="141"/>
      <c r="D632" s="141"/>
      <c r="E632" s="141"/>
    </row>
    <row r="633" spans="1:5" x14ac:dyDescent="0.45">
      <c r="A633" s="141"/>
      <c r="B633" s="141"/>
      <c r="D633"/>
      <c r="E633"/>
    </row>
    <row r="634" spans="1:5" x14ac:dyDescent="0.45">
      <c r="A634" s="141"/>
      <c r="B634" s="141"/>
      <c r="D634"/>
      <c r="E634"/>
    </row>
    <row r="635" spans="1:5" x14ac:dyDescent="0.45">
      <c r="A635" s="141"/>
      <c r="B635" s="141"/>
      <c r="D635"/>
      <c r="E635"/>
    </row>
    <row r="636" spans="1:5" x14ac:dyDescent="0.45">
      <c r="A636" s="141"/>
      <c r="B636" s="141"/>
      <c r="D636"/>
      <c r="E636"/>
    </row>
    <row r="637" spans="1:5" x14ac:dyDescent="0.45">
      <c r="A637"/>
      <c r="D637"/>
      <c r="E637"/>
    </row>
    <row r="638" spans="1:5" x14ac:dyDescent="0.45">
      <c r="A638" s="141"/>
      <c r="B638" s="141"/>
      <c r="C638" s="141"/>
      <c r="D638" s="141"/>
      <c r="E638" s="141"/>
    </row>
    <row r="639" spans="1:5" x14ac:dyDescent="0.45">
      <c r="A639" s="141"/>
      <c r="B639" s="141"/>
      <c r="D639"/>
      <c r="E639"/>
    </row>
    <row r="640" spans="1:5" x14ac:dyDescent="0.45">
      <c r="A640" s="141"/>
      <c r="B640" s="141"/>
      <c r="D640"/>
      <c r="E640"/>
    </row>
    <row r="641" spans="1:6" x14ac:dyDescent="0.45">
      <c r="A641" s="141"/>
      <c r="B641" s="141"/>
      <c r="D641"/>
      <c r="E641"/>
    </row>
    <row r="642" spans="1:6" x14ac:dyDescent="0.45">
      <c r="A642" s="141"/>
      <c r="B642" s="141"/>
      <c r="C642" s="141"/>
      <c r="D642" s="141"/>
      <c r="E642" s="141"/>
    </row>
    <row r="643" spans="1:6" x14ac:dyDescent="0.45">
      <c r="A643" s="141"/>
      <c r="B643" s="141"/>
      <c r="D643"/>
      <c r="E643"/>
    </row>
    <row r="644" spans="1:6" x14ac:dyDescent="0.45">
      <c r="A644" s="141"/>
      <c r="B644" s="141"/>
      <c r="C644" s="141"/>
      <c r="D644" s="141"/>
      <c r="E644" s="141"/>
    </row>
    <row r="645" spans="1:6" x14ac:dyDescent="0.45">
      <c r="A645" s="141"/>
      <c r="B645" s="141"/>
      <c r="D645"/>
      <c r="E645"/>
    </row>
    <row r="646" spans="1:6" x14ac:dyDescent="0.45">
      <c r="A646" s="141"/>
      <c r="B646" s="141"/>
      <c r="D646"/>
      <c r="E646"/>
    </row>
    <row r="647" spans="1:6" x14ac:dyDescent="0.45">
      <c r="A647" s="141"/>
      <c r="B647" s="141"/>
      <c r="C647" s="141"/>
      <c r="D647" s="141"/>
      <c r="E647" s="141"/>
    </row>
    <row r="648" spans="1:6" x14ac:dyDescent="0.45">
      <c r="A648" s="141"/>
      <c r="B648" s="141"/>
      <c r="D648"/>
      <c r="E648"/>
      <c r="F648" s="135"/>
    </row>
    <row r="649" spans="1:6" x14ac:dyDescent="0.45">
      <c r="A649" s="141"/>
      <c r="B649" s="141"/>
      <c r="C649" s="141"/>
      <c r="D649" s="141"/>
      <c r="E649" s="141"/>
      <c r="F649" s="135"/>
    </row>
    <row r="650" spans="1:6" x14ac:dyDescent="0.45">
      <c r="A650" s="141"/>
      <c r="B650" s="141"/>
      <c r="C650" s="141"/>
      <c r="D650" s="141"/>
      <c r="E650" s="141"/>
      <c r="F650" s="135"/>
    </row>
    <row r="651" spans="1:6" x14ac:dyDescent="0.45">
      <c r="A651" s="141"/>
      <c r="B651" s="141"/>
      <c r="C651" s="141"/>
      <c r="D651" s="141"/>
      <c r="E651" s="141"/>
      <c r="F651" s="135"/>
    </row>
    <row r="652" spans="1:6" x14ac:dyDescent="0.45">
      <c r="A652"/>
      <c r="D652"/>
      <c r="E652"/>
      <c r="F652" s="135"/>
    </row>
    <row r="653" spans="1:6" x14ac:dyDescent="0.45">
      <c r="A653"/>
      <c r="D653"/>
      <c r="E653"/>
      <c r="F653" s="135"/>
    </row>
    <row r="654" spans="1:6" x14ac:dyDescent="0.45">
      <c r="A654"/>
      <c r="D654"/>
      <c r="E654"/>
      <c r="F654" s="135"/>
    </row>
    <row r="655" spans="1:6" x14ac:dyDescent="0.45">
      <c r="A655"/>
      <c r="D655"/>
      <c r="E655"/>
      <c r="F655" s="135"/>
    </row>
    <row r="656" spans="1:6" x14ac:dyDescent="0.45">
      <c r="A656"/>
      <c r="D656"/>
      <c r="E656"/>
      <c r="F656" s="135"/>
    </row>
    <row r="657" spans="1:6" x14ac:dyDescent="0.45">
      <c r="A657"/>
      <c r="D657"/>
      <c r="E657"/>
      <c r="F657" s="135"/>
    </row>
    <row r="658" spans="1:6" x14ac:dyDescent="0.45">
      <c r="A658" s="141"/>
      <c r="B658" s="141"/>
      <c r="D658"/>
      <c r="E658"/>
      <c r="F658" s="135"/>
    </row>
    <row r="659" spans="1:6" x14ac:dyDescent="0.45">
      <c r="A659"/>
      <c r="D659"/>
      <c r="E659"/>
    </row>
    <row r="660" spans="1:6" x14ac:dyDescent="0.45">
      <c r="A660"/>
      <c r="D660"/>
      <c r="E660"/>
    </row>
    <row r="661" spans="1:6" x14ac:dyDescent="0.45">
      <c r="A661"/>
      <c r="D661"/>
      <c r="E661"/>
    </row>
    <row r="662" spans="1:6" x14ac:dyDescent="0.45">
      <c r="A662"/>
      <c r="D662"/>
      <c r="E662"/>
    </row>
    <row r="663" spans="1:6" x14ac:dyDescent="0.45">
      <c r="A663"/>
      <c r="D663"/>
      <c r="E663"/>
    </row>
    <row r="664" spans="1:6" x14ac:dyDescent="0.45">
      <c r="A664" s="141"/>
      <c r="B664" s="141"/>
      <c r="C664" s="141"/>
      <c r="D664" s="141"/>
      <c r="E664" s="141"/>
      <c r="F664" s="135"/>
    </row>
    <row r="665" spans="1:6" x14ac:dyDescent="0.45">
      <c r="A665" s="141"/>
      <c r="B665" s="141"/>
      <c r="C665" s="141"/>
      <c r="D665" s="141"/>
      <c r="E665" s="141"/>
      <c r="F665" s="135"/>
    </row>
    <row r="666" spans="1:6" x14ac:dyDescent="0.45">
      <c r="A666" s="141"/>
      <c r="B666" s="141"/>
      <c r="D666"/>
      <c r="E666"/>
      <c r="F666" s="135"/>
    </row>
    <row r="667" spans="1:6" x14ac:dyDescent="0.45">
      <c r="A667" s="141"/>
      <c r="B667" s="141"/>
      <c r="C667" s="141"/>
      <c r="D667" s="141"/>
      <c r="E667" s="141"/>
      <c r="F667" s="135"/>
    </row>
    <row r="668" spans="1:6" x14ac:dyDescent="0.45">
      <c r="A668"/>
      <c r="D668"/>
      <c r="E668"/>
      <c r="F668" s="135"/>
    </row>
    <row r="669" spans="1:6" x14ac:dyDescent="0.45">
      <c r="A669"/>
      <c r="D669"/>
      <c r="E669"/>
      <c r="F669" s="135"/>
    </row>
    <row r="670" spans="1:6" x14ac:dyDescent="0.45">
      <c r="A670"/>
      <c r="D670"/>
      <c r="E670"/>
      <c r="F670" s="135"/>
    </row>
    <row r="671" spans="1:6" x14ac:dyDescent="0.45">
      <c r="A671"/>
      <c r="D671"/>
      <c r="E671"/>
      <c r="F671" s="135"/>
    </row>
    <row r="672" spans="1:6" x14ac:dyDescent="0.45">
      <c r="A672"/>
      <c r="D672"/>
      <c r="E672"/>
      <c r="F672" s="135"/>
    </row>
    <row r="673" spans="1:6" x14ac:dyDescent="0.45">
      <c r="A673"/>
      <c r="D673"/>
      <c r="E673"/>
      <c r="F673" s="135"/>
    </row>
    <row r="674" spans="1:6" x14ac:dyDescent="0.45">
      <c r="A674"/>
      <c r="D674"/>
      <c r="E674"/>
      <c r="F674" s="135"/>
    </row>
    <row r="675" spans="1:6" x14ac:dyDescent="0.45">
      <c r="A675"/>
      <c r="D675"/>
      <c r="E675"/>
      <c r="F675" s="135"/>
    </row>
    <row r="676" spans="1:6" x14ac:dyDescent="0.45">
      <c r="A676" s="141"/>
      <c r="B676" s="141"/>
      <c r="D676"/>
      <c r="E676"/>
      <c r="F676" s="135"/>
    </row>
    <row r="677" spans="1:6" x14ac:dyDescent="0.45">
      <c r="A677" s="141"/>
      <c r="B677" s="141"/>
      <c r="D677"/>
      <c r="E677"/>
      <c r="F677" s="135"/>
    </row>
    <row r="678" spans="1:6" x14ac:dyDescent="0.45">
      <c r="A678" s="141"/>
      <c r="B678" s="141"/>
      <c r="D678"/>
      <c r="E678"/>
      <c r="F678" s="135"/>
    </row>
    <row r="679" spans="1:6" x14ac:dyDescent="0.45">
      <c r="A679"/>
      <c r="D679"/>
      <c r="E679"/>
      <c r="F679" s="135"/>
    </row>
    <row r="680" spans="1:6" x14ac:dyDescent="0.45">
      <c r="A680" s="141"/>
      <c r="B680" s="141"/>
      <c r="D680"/>
      <c r="E680"/>
      <c r="F680" s="135"/>
    </row>
    <row r="681" spans="1:6" x14ac:dyDescent="0.45">
      <c r="A681" s="141"/>
      <c r="B681" s="141"/>
      <c r="D681"/>
      <c r="E681"/>
      <c r="F681" s="135"/>
    </row>
    <row r="682" spans="1:6" x14ac:dyDescent="0.45">
      <c r="A682" s="141"/>
      <c r="B682" s="141"/>
      <c r="D682"/>
      <c r="E682"/>
      <c r="F682" s="135"/>
    </row>
    <row r="683" spans="1:6" x14ac:dyDescent="0.45">
      <c r="A683"/>
      <c r="C683" s="138"/>
      <c r="D683"/>
      <c r="E683" s="138"/>
      <c r="F683" s="135"/>
    </row>
    <row r="684" spans="1:6" x14ac:dyDescent="0.45">
      <c r="A684" s="141"/>
      <c r="B684" s="141"/>
      <c r="C684" s="141"/>
      <c r="D684" s="141"/>
      <c r="E684" s="141"/>
      <c r="F684" s="135"/>
    </row>
    <row r="685" spans="1:6" x14ac:dyDescent="0.45">
      <c r="A685" s="141"/>
      <c r="B685" s="141"/>
      <c r="C685" s="141"/>
      <c r="D685" s="141"/>
      <c r="E685" s="141"/>
      <c r="F685" s="135"/>
    </row>
    <row r="686" spans="1:6" x14ac:dyDescent="0.45">
      <c r="A686" s="141"/>
      <c r="B686" s="141"/>
      <c r="C686" s="141"/>
      <c r="D686" s="141"/>
      <c r="E686" s="141"/>
      <c r="F686" s="135"/>
    </row>
    <row r="687" spans="1:6" x14ac:dyDescent="0.45">
      <c r="A687" s="143"/>
      <c r="B687" s="143"/>
      <c r="C687" s="143"/>
      <c r="D687" s="143"/>
      <c r="E687" s="143"/>
      <c r="F687" s="135"/>
    </row>
    <row r="688" spans="1:6" x14ac:dyDescent="0.45">
      <c r="A688" s="141"/>
      <c r="B688" s="141"/>
      <c r="D688"/>
      <c r="E688"/>
      <c r="F688" s="138"/>
    </row>
    <row r="689" spans="1:6" x14ac:dyDescent="0.45">
      <c r="A689" s="141"/>
      <c r="B689" s="141"/>
      <c r="C689" s="141"/>
      <c r="D689" s="141"/>
      <c r="E689" s="141"/>
      <c r="F689" s="138"/>
    </row>
    <row r="690" spans="1:6" x14ac:dyDescent="0.45">
      <c r="A690" s="141"/>
      <c r="B690" s="141"/>
      <c r="D690"/>
      <c r="E690"/>
      <c r="F690" s="138"/>
    </row>
    <row r="691" spans="1:6" x14ac:dyDescent="0.45">
      <c r="A691"/>
      <c r="D691"/>
      <c r="E691"/>
      <c r="F691" s="138"/>
    </row>
    <row r="692" spans="1:6" x14ac:dyDescent="0.45">
      <c r="A692" s="141"/>
      <c r="B692" s="141"/>
      <c r="C692" s="141"/>
      <c r="D692" s="141"/>
      <c r="E692" s="141"/>
      <c r="F692" s="138"/>
    </row>
    <row r="693" spans="1:6" x14ac:dyDescent="0.45">
      <c r="A693" s="141"/>
      <c r="B693" s="141"/>
      <c r="D693"/>
      <c r="E693"/>
      <c r="F693" s="138"/>
    </row>
    <row r="694" spans="1:6" x14ac:dyDescent="0.45">
      <c r="A694" s="141"/>
      <c r="B694" s="141"/>
      <c r="D694"/>
      <c r="E694"/>
      <c r="F694" s="138"/>
    </row>
    <row r="695" spans="1:6" x14ac:dyDescent="0.45">
      <c r="A695"/>
      <c r="D695"/>
      <c r="E695"/>
      <c r="F695" s="138"/>
    </row>
    <row r="696" spans="1:6" x14ac:dyDescent="0.45">
      <c r="A696" s="141"/>
      <c r="B696" s="141"/>
      <c r="D696"/>
      <c r="E696"/>
      <c r="F696" s="138"/>
    </row>
    <row r="697" spans="1:6" x14ac:dyDescent="0.45">
      <c r="A697"/>
      <c r="D697"/>
      <c r="E697"/>
      <c r="F697" s="138"/>
    </row>
    <row r="698" spans="1:6" x14ac:dyDescent="0.45">
      <c r="A698" s="141"/>
      <c r="B698" s="141"/>
      <c r="C698" s="141"/>
      <c r="D698" s="141"/>
      <c r="E698" s="141"/>
      <c r="F698" s="138"/>
    </row>
    <row r="699" spans="1:6" x14ac:dyDescent="0.45">
      <c r="A699" s="141"/>
      <c r="B699" s="141"/>
      <c r="D699"/>
      <c r="E699"/>
      <c r="F699" s="138"/>
    </row>
    <row r="700" spans="1:6" x14ac:dyDescent="0.45">
      <c r="A700" s="141"/>
      <c r="B700" s="141"/>
      <c r="D700"/>
      <c r="E700"/>
      <c r="F700" s="138"/>
    </row>
    <row r="701" spans="1:6" x14ac:dyDescent="0.45">
      <c r="A701" s="141"/>
      <c r="B701" s="141"/>
      <c r="D701"/>
      <c r="E701"/>
      <c r="F701" s="138"/>
    </row>
    <row r="702" spans="1:6" x14ac:dyDescent="0.45">
      <c r="A702" s="141"/>
      <c r="B702" s="141"/>
      <c r="D702"/>
      <c r="E702"/>
      <c r="F702" s="138"/>
    </row>
    <row r="703" spans="1:6" x14ac:dyDescent="0.45">
      <c r="A703" s="141"/>
      <c r="B703" s="141"/>
      <c r="D703"/>
      <c r="E703"/>
      <c r="F703" s="138"/>
    </row>
    <row r="704" spans="1:6" ht="15" customHeight="1" x14ac:dyDescent="0.45">
      <c r="A704" s="141"/>
      <c r="B704" s="141"/>
      <c r="C704" s="141"/>
      <c r="D704" s="141"/>
      <c r="E704" s="141"/>
      <c r="F704" s="138"/>
    </row>
    <row r="705" spans="1:5" ht="15" customHeight="1" x14ac:dyDescent="0.45">
      <c r="A705" s="141"/>
      <c r="B705" s="141"/>
      <c r="C705" s="141"/>
      <c r="D705" s="141"/>
      <c r="E705" s="141"/>
    </row>
    <row r="706" spans="1:5" x14ac:dyDescent="0.45">
      <c r="A706" s="141"/>
      <c r="B706" s="141"/>
      <c r="C706" s="141"/>
      <c r="D706" s="141"/>
      <c r="E706" s="141"/>
    </row>
    <row r="707" spans="1:5" x14ac:dyDescent="0.45">
      <c r="A707" s="141"/>
      <c r="B707" s="141"/>
      <c r="C707" s="141"/>
      <c r="D707" s="141"/>
      <c r="E707" s="141"/>
    </row>
    <row r="708" spans="1:5" x14ac:dyDescent="0.45">
      <c r="A708" s="141"/>
      <c r="B708" s="141"/>
      <c r="D708"/>
      <c r="E708"/>
    </row>
    <row r="709" spans="1:5" x14ac:dyDescent="0.45">
      <c r="A709" s="141"/>
      <c r="B709" s="141"/>
      <c r="C709" s="141"/>
      <c r="D709" s="141"/>
      <c r="E709" s="141"/>
    </row>
    <row r="710" spans="1:5" x14ac:dyDescent="0.45">
      <c r="A710" s="141"/>
      <c r="B710" s="141"/>
      <c r="D710"/>
      <c r="E710"/>
    </row>
    <row r="711" spans="1:5" x14ac:dyDescent="0.45">
      <c r="A711" s="141"/>
      <c r="B711" s="141"/>
      <c r="C711" s="141"/>
      <c r="D711" s="141"/>
      <c r="E711" s="141"/>
    </row>
    <row r="712" spans="1:5" x14ac:dyDescent="0.45">
      <c r="A712" s="141"/>
      <c r="B712" s="141"/>
      <c r="D712"/>
      <c r="E712"/>
    </row>
    <row r="713" spans="1:5" x14ac:dyDescent="0.45">
      <c r="A713" s="141"/>
      <c r="B713" s="141"/>
      <c r="D713"/>
      <c r="E713"/>
    </row>
    <row r="714" spans="1:5" x14ac:dyDescent="0.45">
      <c r="A714" s="141"/>
      <c r="B714" s="141"/>
      <c r="D714"/>
      <c r="E714"/>
    </row>
    <row r="715" spans="1:5" x14ac:dyDescent="0.45">
      <c r="A715" s="141"/>
      <c r="B715" s="141"/>
      <c r="C715" s="141"/>
      <c r="D715" s="141"/>
      <c r="E715" s="141"/>
    </row>
    <row r="716" spans="1:5" x14ac:dyDescent="0.45">
      <c r="A716" s="141"/>
      <c r="B716" s="141"/>
      <c r="D716"/>
      <c r="E716"/>
    </row>
    <row r="717" spans="1:5" x14ac:dyDescent="0.45">
      <c r="A717" s="141"/>
      <c r="B717" s="141"/>
      <c r="D717"/>
      <c r="E717"/>
    </row>
    <row r="718" spans="1:5" x14ac:dyDescent="0.45">
      <c r="A718" s="141"/>
      <c r="B718" s="141"/>
      <c r="C718" s="141"/>
      <c r="D718" s="141"/>
      <c r="E718" s="141"/>
    </row>
    <row r="719" spans="1:5" x14ac:dyDescent="0.45">
      <c r="A719" s="141"/>
      <c r="B719" s="141"/>
      <c r="D719"/>
      <c r="E719"/>
    </row>
    <row r="720" spans="1:5" x14ac:dyDescent="0.45">
      <c r="A720" s="141"/>
      <c r="B720" s="141"/>
      <c r="D720"/>
      <c r="E720"/>
    </row>
    <row r="721" spans="1:6" x14ac:dyDescent="0.45">
      <c r="A721" s="141"/>
      <c r="B721" s="141"/>
      <c r="C721" s="141"/>
      <c r="D721" s="141"/>
      <c r="E721" s="141"/>
    </row>
    <row r="722" spans="1:6" x14ac:dyDescent="0.45">
      <c r="A722" s="141"/>
      <c r="B722" s="141"/>
      <c r="C722" s="141"/>
      <c r="D722" s="141"/>
      <c r="E722" s="141"/>
    </row>
    <row r="723" spans="1:6" x14ac:dyDescent="0.45">
      <c r="A723" s="141"/>
      <c r="B723" s="141"/>
      <c r="C723" s="141"/>
      <c r="D723" s="141"/>
      <c r="E723" s="141"/>
    </row>
    <row r="724" spans="1:6" x14ac:dyDescent="0.45">
      <c r="A724" s="141"/>
      <c r="B724" s="141"/>
      <c r="C724" s="141"/>
      <c r="D724" s="141"/>
      <c r="E724" s="141"/>
    </row>
    <row r="725" spans="1:6" x14ac:dyDescent="0.45">
      <c r="A725" s="141"/>
      <c r="B725" s="141"/>
      <c r="C725" s="141"/>
      <c r="D725" s="141"/>
      <c r="E725" s="141"/>
    </row>
    <row r="726" spans="1:6" x14ac:dyDescent="0.45">
      <c r="A726" s="141"/>
      <c r="B726" s="141"/>
      <c r="D726"/>
      <c r="E726"/>
    </row>
    <row r="727" spans="1:6" x14ac:dyDescent="0.45">
      <c r="A727" s="141"/>
      <c r="B727" s="141"/>
      <c r="D727" s="141"/>
      <c r="E727" s="141"/>
    </row>
    <row r="728" spans="1:6" x14ac:dyDescent="0.45">
      <c r="A728" s="141"/>
      <c r="B728" s="141"/>
      <c r="D728"/>
      <c r="E728"/>
    </row>
    <row r="729" spans="1:6" x14ac:dyDescent="0.45">
      <c r="A729" s="141"/>
      <c r="B729" s="141"/>
      <c r="D729"/>
      <c r="E729"/>
    </row>
    <row r="730" spans="1:6" x14ac:dyDescent="0.45">
      <c r="A730" s="141"/>
      <c r="B730" s="141"/>
      <c r="D730"/>
      <c r="E730"/>
    </row>
    <row r="731" spans="1:6" x14ac:dyDescent="0.45">
      <c r="A731" s="141"/>
      <c r="B731" s="141"/>
      <c r="D731"/>
      <c r="E731"/>
    </row>
    <row r="732" spans="1:6" x14ac:dyDescent="0.45">
      <c r="A732" s="141"/>
      <c r="B732" s="141"/>
      <c r="D732"/>
      <c r="E732"/>
    </row>
    <row r="733" spans="1:6" x14ac:dyDescent="0.45">
      <c r="A733" s="141"/>
      <c r="B733" s="141"/>
      <c r="C733" s="141"/>
      <c r="D733" s="141"/>
      <c r="E733" s="141"/>
    </row>
    <row r="734" spans="1:6" x14ac:dyDescent="0.45">
      <c r="A734" s="141"/>
      <c r="B734" s="141"/>
      <c r="D734"/>
      <c r="E734"/>
    </row>
    <row r="735" spans="1:6" x14ac:dyDescent="0.45">
      <c r="A735" s="141"/>
      <c r="B735" s="141"/>
      <c r="D735"/>
      <c r="E735"/>
    </row>
    <row r="736" spans="1:6" x14ac:dyDescent="0.45">
      <c r="A736" s="141"/>
      <c r="B736" s="141"/>
      <c r="C736" s="141"/>
      <c r="D736" s="141"/>
      <c r="E736" s="141"/>
      <c r="F736" s="135"/>
    </row>
    <row r="737" spans="1:6" x14ac:dyDescent="0.45">
      <c r="A737" s="141"/>
      <c r="B737" s="141"/>
      <c r="D737"/>
      <c r="E737"/>
    </row>
    <row r="738" spans="1:6" x14ac:dyDescent="0.45">
      <c r="A738" s="141"/>
      <c r="B738" s="141"/>
      <c r="D738"/>
      <c r="E738"/>
    </row>
    <row r="739" spans="1:6" x14ac:dyDescent="0.45">
      <c r="A739" s="141"/>
      <c r="B739" s="141"/>
      <c r="D739"/>
      <c r="E739"/>
    </row>
    <row r="740" spans="1:6" x14ac:dyDescent="0.45">
      <c r="A740" s="141"/>
      <c r="B740" s="141"/>
      <c r="D740"/>
      <c r="E740"/>
    </row>
    <row r="741" spans="1:6" x14ac:dyDescent="0.45">
      <c r="A741" s="141"/>
      <c r="B741" s="141"/>
      <c r="D741"/>
      <c r="E741"/>
    </row>
    <row r="742" spans="1:6" x14ac:dyDescent="0.45">
      <c r="A742"/>
      <c r="D742"/>
      <c r="E742"/>
    </row>
    <row r="743" spans="1:6" x14ac:dyDescent="0.45">
      <c r="A743" s="141"/>
      <c r="B743" s="141"/>
      <c r="D743"/>
      <c r="E743"/>
    </row>
    <row r="744" spans="1:6" x14ac:dyDescent="0.45">
      <c r="A744"/>
      <c r="D744"/>
      <c r="E744"/>
      <c r="F744" s="135"/>
    </row>
    <row r="745" spans="1:6" x14ac:dyDescent="0.45">
      <c r="A745"/>
      <c r="D745"/>
      <c r="E745"/>
      <c r="F745" s="135"/>
    </row>
    <row r="746" spans="1:6" x14ac:dyDescent="0.45">
      <c r="A746"/>
      <c r="D746"/>
      <c r="E746"/>
      <c r="F746" s="135"/>
    </row>
    <row r="747" spans="1:6" x14ac:dyDescent="0.45">
      <c r="A747"/>
      <c r="D747"/>
      <c r="E747"/>
      <c r="F747" s="135"/>
    </row>
    <row r="748" spans="1:6" x14ac:dyDescent="0.45">
      <c r="A748"/>
      <c r="D748"/>
      <c r="E748"/>
    </row>
    <row r="749" spans="1:6" x14ac:dyDescent="0.45">
      <c r="A749" s="146"/>
      <c r="B749" s="146"/>
      <c r="C749" s="146"/>
      <c r="D749" s="146"/>
      <c r="E749" s="146"/>
    </row>
    <row r="750" spans="1:6" x14ac:dyDescent="0.45">
      <c r="A750" s="141"/>
      <c r="B750" s="141"/>
      <c r="C750" s="141"/>
      <c r="D750" s="141"/>
      <c r="E750" s="141"/>
    </row>
    <row r="751" spans="1:6" x14ac:dyDescent="0.45">
      <c r="A751" s="141"/>
      <c r="B751" s="141"/>
      <c r="D751"/>
      <c r="E751"/>
    </row>
    <row r="752" spans="1:6" x14ac:dyDescent="0.45">
      <c r="A752" s="141"/>
      <c r="B752" s="141"/>
      <c r="C752" s="141"/>
      <c r="D752" s="141"/>
      <c r="E752" s="141"/>
      <c r="F752" s="135"/>
    </row>
    <row r="753" spans="1:6" x14ac:dyDescent="0.45">
      <c r="A753" s="141"/>
      <c r="B753" s="141"/>
      <c r="C753" s="141"/>
      <c r="D753" s="141"/>
      <c r="E753" s="141"/>
      <c r="F753" s="135"/>
    </row>
    <row r="754" spans="1:6" x14ac:dyDescent="0.45">
      <c r="A754" s="141"/>
      <c r="B754" s="141"/>
      <c r="D754"/>
      <c r="E754"/>
      <c r="F754" s="135"/>
    </row>
    <row r="755" spans="1:6" x14ac:dyDescent="0.45">
      <c r="A755" s="141"/>
      <c r="B755" s="141"/>
      <c r="D755"/>
      <c r="E755"/>
      <c r="F755" s="135"/>
    </row>
    <row r="756" spans="1:6" x14ac:dyDescent="0.45">
      <c r="A756" s="141"/>
      <c r="B756" s="141"/>
      <c r="C756" s="141"/>
      <c r="D756" s="141"/>
      <c r="E756" s="141"/>
      <c r="F756" s="135"/>
    </row>
    <row r="757" spans="1:6" x14ac:dyDescent="0.45">
      <c r="A757" s="141"/>
      <c r="B757" s="141"/>
      <c r="C757" s="141"/>
      <c r="D757" s="141"/>
      <c r="E757" s="141"/>
      <c r="F757" s="135"/>
    </row>
    <row r="758" spans="1:6" x14ac:dyDescent="0.45">
      <c r="A758" s="141"/>
      <c r="B758" s="141"/>
      <c r="C758" s="141"/>
      <c r="D758" s="141"/>
      <c r="E758" s="141"/>
      <c r="F758" s="135"/>
    </row>
    <row r="759" spans="1:6" x14ac:dyDescent="0.45">
      <c r="A759" s="141"/>
      <c r="B759" s="141"/>
      <c r="C759" s="141"/>
      <c r="D759" s="141"/>
      <c r="E759" s="141"/>
    </row>
    <row r="760" spans="1:6" x14ac:dyDescent="0.45">
      <c r="A760" s="141"/>
      <c r="B760" s="141"/>
      <c r="C760" s="141"/>
      <c r="D760" s="141"/>
      <c r="E760" s="141"/>
      <c r="F760" s="135"/>
    </row>
    <row r="761" spans="1:6" x14ac:dyDescent="0.45">
      <c r="A761" s="141"/>
      <c r="B761" s="141"/>
      <c r="C761" s="141"/>
      <c r="D761" s="141"/>
      <c r="E761" s="141"/>
      <c r="F761" s="135"/>
    </row>
    <row r="762" spans="1:6" x14ac:dyDescent="0.45">
      <c r="A762" s="141"/>
      <c r="B762" s="141"/>
      <c r="C762" s="141"/>
      <c r="D762" s="141"/>
      <c r="E762" s="141"/>
    </row>
    <row r="763" spans="1:6" x14ac:dyDescent="0.45">
      <c r="A763" s="141"/>
      <c r="B763" s="141"/>
      <c r="C763" s="141"/>
      <c r="D763" s="141"/>
      <c r="E763" s="141"/>
    </row>
    <row r="764" spans="1:6" x14ac:dyDescent="0.45">
      <c r="A764" s="142"/>
      <c r="B764" s="142"/>
      <c r="C764" s="142"/>
      <c r="D764" s="142"/>
      <c r="E764" s="142"/>
      <c r="F764" s="136"/>
    </row>
    <row r="765" spans="1:6" x14ac:dyDescent="0.45">
      <c r="D765" s="133"/>
      <c r="E765" s="133"/>
    </row>
    <row r="766" spans="1:6" x14ac:dyDescent="0.45">
      <c r="D766" s="133"/>
      <c r="E766" s="133"/>
    </row>
    <row r="767" spans="1:6" x14ac:dyDescent="0.45">
      <c r="D767" s="133"/>
      <c r="E767" s="133"/>
    </row>
    <row r="768" spans="1:6" x14ac:dyDescent="0.45">
      <c r="D768" s="133"/>
      <c r="E768" s="133"/>
    </row>
    <row r="769" spans="4:5" x14ac:dyDescent="0.45">
      <c r="D769" s="133"/>
      <c r="E769" s="133"/>
    </row>
    <row r="770" spans="4:5" x14ac:dyDescent="0.45">
      <c r="D770" s="133"/>
      <c r="E770" s="133"/>
    </row>
    <row r="771" spans="4:5" x14ac:dyDescent="0.45">
      <c r="D771" s="133"/>
      <c r="E771" s="133"/>
    </row>
    <row r="772" spans="4:5" x14ac:dyDescent="0.45">
      <c r="D772" s="133"/>
      <c r="E772" s="133"/>
    </row>
    <row r="773" spans="4:5" x14ac:dyDescent="0.45">
      <c r="D773" s="133"/>
      <c r="E773" s="133"/>
    </row>
    <row r="774" spans="4:5" x14ac:dyDescent="0.45">
      <c r="D774" s="133"/>
      <c r="E774" s="133"/>
    </row>
    <row r="775" spans="4:5" x14ac:dyDescent="0.45">
      <c r="D775" s="133"/>
      <c r="E775" s="133"/>
    </row>
    <row r="776" spans="4:5" x14ac:dyDescent="0.45">
      <c r="D776" s="133"/>
      <c r="E776" s="133"/>
    </row>
    <row r="777" spans="4:5" x14ac:dyDescent="0.45">
      <c r="D777" s="133"/>
      <c r="E777" s="133"/>
    </row>
    <row r="778" spans="4:5" x14ac:dyDescent="0.45">
      <c r="D778" s="133"/>
      <c r="E778" s="133"/>
    </row>
    <row r="779" spans="4:5" x14ac:dyDescent="0.45">
      <c r="D779" s="133"/>
      <c r="E779" s="133"/>
    </row>
    <row r="780" spans="4:5" x14ac:dyDescent="0.45">
      <c r="D780" s="133"/>
      <c r="E780" s="133"/>
    </row>
    <row r="781" spans="4:5" x14ac:dyDescent="0.45">
      <c r="D781" s="133"/>
      <c r="E781" s="133"/>
    </row>
    <row r="782" spans="4:5" x14ac:dyDescent="0.45">
      <c r="D782" s="133"/>
      <c r="E782" s="133"/>
    </row>
    <row r="783" spans="4:5" x14ac:dyDescent="0.45">
      <c r="D783" s="133"/>
      <c r="E783" s="133"/>
    </row>
    <row r="784" spans="4:5" x14ac:dyDescent="0.45">
      <c r="D784" s="133"/>
      <c r="E784" s="133"/>
    </row>
    <row r="785" spans="4:5" x14ac:dyDescent="0.45">
      <c r="D785" s="133"/>
      <c r="E785" s="133"/>
    </row>
    <row r="786" spans="4:5" x14ac:dyDescent="0.45">
      <c r="D786" s="133"/>
      <c r="E786" s="133"/>
    </row>
    <row r="787" spans="4:5" x14ac:dyDescent="0.45">
      <c r="D787" s="133"/>
      <c r="E787" s="133"/>
    </row>
    <row r="788" spans="4:5" x14ac:dyDescent="0.45">
      <c r="D788" s="133"/>
      <c r="E788" s="133"/>
    </row>
    <row r="789" spans="4:5" x14ac:dyDescent="0.45">
      <c r="D789" s="133"/>
      <c r="E789" s="133"/>
    </row>
    <row r="790" spans="4:5" x14ac:dyDescent="0.45">
      <c r="D790" s="133"/>
      <c r="E790" s="133"/>
    </row>
    <row r="791" spans="4:5" x14ac:dyDescent="0.45">
      <c r="D791" s="133"/>
      <c r="E791" s="133"/>
    </row>
    <row r="792" spans="4:5" x14ac:dyDescent="0.45">
      <c r="D792" s="133"/>
      <c r="E792" s="133"/>
    </row>
    <row r="793" spans="4:5" x14ac:dyDescent="0.45">
      <c r="D793" s="133"/>
      <c r="E793" s="133"/>
    </row>
    <row r="794" spans="4:5" x14ac:dyDescent="0.45">
      <c r="D794" s="133"/>
      <c r="E794" s="133"/>
    </row>
    <row r="795" spans="4:5" x14ac:dyDescent="0.45">
      <c r="D795" s="133"/>
      <c r="E795" s="133"/>
    </row>
    <row r="796" spans="4:5" x14ac:dyDescent="0.45">
      <c r="D796" s="133"/>
      <c r="E796" s="133"/>
    </row>
    <row r="797" spans="4:5" x14ac:dyDescent="0.45">
      <c r="D797" s="133"/>
      <c r="E797" s="133"/>
    </row>
    <row r="798" spans="4:5" x14ac:dyDescent="0.45">
      <c r="D798" s="133"/>
      <c r="E798" s="133"/>
    </row>
    <row r="799" spans="4:5" x14ac:dyDescent="0.45">
      <c r="D799" s="133"/>
      <c r="E799" s="133"/>
    </row>
    <row r="800" spans="4:5" x14ac:dyDescent="0.45">
      <c r="D800" s="133"/>
      <c r="E800" s="133"/>
    </row>
    <row r="801" spans="4:5" x14ac:dyDescent="0.45">
      <c r="D801" s="133"/>
      <c r="E801" s="133"/>
    </row>
    <row r="802" spans="4:5" x14ac:dyDescent="0.45">
      <c r="D802" s="133"/>
      <c r="E802" s="133"/>
    </row>
    <row r="803" spans="4:5" x14ac:dyDescent="0.45">
      <c r="D803" s="133"/>
      <c r="E803" s="133"/>
    </row>
    <row r="804" spans="4:5" x14ac:dyDescent="0.45">
      <c r="D804" s="133"/>
      <c r="E804" s="133"/>
    </row>
    <row r="805" spans="4:5" x14ac:dyDescent="0.45">
      <c r="D805" s="133"/>
      <c r="E805" s="133"/>
    </row>
    <row r="806" spans="4:5" x14ac:dyDescent="0.45">
      <c r="D806" s="133"/>
      <c r="E806" s="133"/>
    </row>
    <row r="807" spans="4:5" x14ac:dyDescent="0.45">
      <c r="D807" s="133"/>
      <c r="E807" s="133"/>
    </row>
    <row r="808" spans="4:5" x14ac:dyDescent="0.45">
      <c r="D808" s="133"/>
      <c r="E808" s="133"/>
    </row>
    <row r="809" spans="4:5" x14ac:dyDescent="0.45">
      <c r="D809" s="133"/>
      <c r="E809" s="133"/>
    </row>
    <row r="810" spans="4:5" x14ac:dyDescent="0.45">
      <c r="D810" s="133"/>
      <c r="E810" s="133"/>
    </row>
    <row r="811" spans="4:5" x14ac:dyDescent="0.45">
      <c r="D811" s="133"/>
      <c r="E811" s="133"/>
    </row>
    <row r="812" spans="4:5" x14ac:dyDescent="0.45">
      <c r="D812" s="133"/>
      <c r="E812" s="133"/>
    </row>
    <row r="813" spans="4:5" x14ac:dyDescent="0.45">
      <c r="D813" s="133"/>
      <c r="E813" s="133"/>
    </row>
    <row r="814" spans="4:5" x14ac:dyDescent="0.45">
      <c r="D814" s="133"/>
      <c r="E814" s="133"/>
    </row>
    <row r="815" spans="4:5" x14ac:dyDescent="0.45">
      <c r="D815" s="133"/>
      <c r="E815" s="133"/>
    </row>
    <row r="816" spans="4:5" x14ac:dyDescent="0.45">
      <c r="D816" s="133"/>
      <c r="E816" s="133"/>
    </row>
    <row r="817" spans="4:5" x14ac:dyDescent="0.45">
      <c r="D817" s="133"/>
      <c r="E817" s="133"/>
    </row>
    <row r="818" spans="4:5" x14ac:dyDescent="0.45">
      <c r="D818" s="133"/>
      <c r="E818" s="133"/>
    </row>
    <row r="819" spans="4:5" x14ac:dyDescent="0.45">
      <c r="D819" s="133"/>
      <c r="E819" s="133"/>
    </row>
    <row r="820" spans="4:5" x14ac:dyDescent="0.45">
      <c r="D820" s="133"/>
      <c r="E820" s="133"/>
    </row>
    <row r="821" spans="4:5" x14ac:dyDescent="0.45">
      <c r="D821" s="133"/>
      <c r="E821" s="133"/>
    </row>
    <row r="822" spans="4:5" x14ac:dyDescent="0.45">
      <c r="D822" s="133"/>
      <c r="E822" s="133"/>
    </row>
    <row r="823" spans="4:5" x14ac:dyDescent="0.45">
      <c r="D823" s="133"/>
      <c r="E823" s="133"/>
    </row>
    <row r="824" spans="4:5" x14ac:dyDescent="0.45">
      <c r="D824" s="133"/>
      <c r="E824" s="133"/>
    </row>
    <row r="825" spans="4:5" x14ac:dyDescent="0.45">
      <c r="D825" s="133"/>
      <c r="E825" s="133"/>
    </row>
    <row r="826" spans="4:5" x14ac:dyDescent="0.45">
      <c r="D826" s="133"/>
      <c r="E826" s="133"/>
    </row>
    <row r="827" spans="4:5" x14ac:dyDescent="0.45">
      <c r="D827" s="133"/>
      <c r="E827" s="133"/>
    </row>
    <row r="828" spans="4:5" x14ac:dyDescent="0.45">
      <c r="D828" s="133"/>
      <c r="E828" s="133"/>
    </row>
    <row r="829" spans="4:5" x14ac:dyDescent="0.45">
      <c r="D829" s="133"/>
      <c r="E829" s="133"/>
    </row>
    <row r="830" spans="4:5" x14ac:dyDescent="0.45">
      <c r="D830" s="133"/>
      <c r="E830" s="133"/>
    </row>
    <row r="831" spans="4:5" x14ac:dyDescent="0.45">
      <c r="D831" s="133"/>
      <c r="E831" s="133"/>
    </row>
    <row r="832" spans="4:5" x14ac:dyDescent="0.45">
      <c r="D832" s="133"/>
      <c r="E832" s="133"/>
    </row>
    <row r="833" spans="4:5" x14ac:dyDescent="0.45">
      <c r="D833" s="133"/>
      <c r="E833" s="133"/>
    </row>
    <row r="834" spans="4:5" x14ac:dyDescent="0.45">
      <c r="D834" s="133"/>
      <c r="E834" s="133"/>
    </row>
    <row r="835" spans="4:5" x14ac:dyDescent="0.45">
      <c r="D835" s="133"/>
      <c r="E835" s="133"/>
    </row>
    <row r="836" spans="4:5" x14ac:dyDescent="0.45">
      <c r="D836" s="133"/>
      <c r="E836" s="133"/>
    </row>
    <row r="837" spans="4:5" x14ac:dyDescent="0.45">
      <c r="D837" s="133"/>
      <c r="E837" s="133"/>
    </row>
    <row r="838" spans="4:5" x14ac:dyDescent="0.45">
      <c r="D838" s="133"/>
      <c r="E838" s="133"/>
    </row>
    <row r="839" spans="4:5" x14ac:dyDescent="0.45">
      <c r="D839" s="133"/>
      <c r="E839" s="133"/>
    </row>
    <row r="840" spans="4:5" x14ac:dyDescent="0.45">
      <c r="D840" s="133"/>
      <c r="E840" s="133"/>
    </row>
    <row r="841" spans="4:5" x14ac:dyDescent="0.45">
      <c r="D841" s="133"/>
      <c r="E841" s="133"/>
    </row>
    <row r="842" spans="4:5" x14ac:dyDescent="0.45">
      <c r="D842" s="133"/>
      <c r="E842" s="133"/>
    </row>
    <row r="843" spans="4:5" x14ac:dyDescent="0.45">
      <c r="D843" s="133"/>
      <c r="E843" s="133"/>
    </row>
    <row r="844" spans="4:5" x14ac:dyDescent="0.45">
      <c r="D844" s="133"/>
      <c r="E844" s="133"/>
    </row>
    <row r="845" spans="4:5" x14ac:dyDescent="0.45">
      <c r="D845" s="133"/>
      <c r="E845" s="133"/>
    </row>
    <row r="846" spans="4:5" x14ac:dyDescent="0.45">
      <c r="D846" s="133"/>
      <c r="E846" s="133"/>
    </row>
    <row r="847" spans="4:5" x14ac:dyDescent="0.45">
      <c r="D847" s="133"/>
      <c r="E847" s="133"/>
    </row>
    <row r="848" spans="4:5" x14ac:dyDescent="0.45">
      <c r="D848" s="133"/>
      <c r="E848" s="133"/>
    </row>
    <row r="849" spans="4:5" x14ac:dyDescent="0.45">
      <c r="D849" s="133"/>
      <c r="E849" s="133"/>
    </row>
    <row r="850" spans="4:5" x14ac:dyDescent="0.45">
      <c r="D850" s="133"/>
      <c r="E850" s="133"/>
    </row>
    <row r="851" spans="4:5" x14ac:dyDescent="0.45">
      <c r="D851" s="133"/>
      <c r="E851" s="133"/>
    </row>
    <row r="852" spans="4:5" x14ac:dyDescent="0.45">
      <c r="D852" s="133"/>
      <c r="E852" s="133"/>
    </row>
    <row r="853" spans="4:5" x14ac:dyDescent="0.45">
      <c r="D853" s="133"/>
      <c r="E853" s="133"/>
    </row>
    <row r="854" spans="4:5" x14ac:dyDescent="0.45">
      <c r="D854" s="133"/>
      <c r="E854" s="133"/>
    </row>
    <row r="855" spans="4:5" x14ac:dyDescent="0.45">
      <c r="D855" s="133"/>
      <c r="E855" s="133"/>
    </row>
  </sheetData>
  <mergeCells count="212">
    <mergeCell ref="A529:E529"/>
    <mergeCell ref="A531:B531"/>
    <mergeCell ref="A532:B533"/>
    <mergeCell ref="C532:C533"/>
    <mergeCell ref="D532:D533"/>
    <mergeCell ref="E532:E533"/>
    <mergeCell ref="A516:D516"/>
    <mergeCell ref="A517:C517"/>
    <mergeCell ref="A518:B518"/>
    <mergeCell ref="A519:E519"/>
    <mergeCell ref="A525:E525"/>
    <mergeCell ref="A528:B528"/>
    <mergeCell ref="B543:F543"/>
    <mergeCell ref="A544:A547"/>
    <mergeCell ref="B544:B545"/>
    <mergeCell ref="B547:F547"/>
    <mergeCell ref="A548:A549"/>
    <mergeCell ref="B548:B549"/>
    <mergeCell ref="A535:E535"/>
    <mergeCell ref="A538:B538"/>
    <mergeCell ref="A540:E540"/>
    <mergeCell ref="A542:B542"/>
    <mergeCell ref="B566:F566"/>
    <mergeCell ref="A567:A568"/>
    <mergeCell ref="A569:A570"/>
    <mergeCell ref="B571:F571"/>
    <mergeCell ref="A572:A573"/>
    <mergeCell ref="B573:C573"/>
    <mergeCell ref="A550:A552"/>
    <mergeCell ref="B550:B551"/>
    <mergeCell ref="C554:E554"/>
    <mergeCell ref="B555:F555"/>
    <mergeCell ref="A559:F560"/>
    <mergeCell ref="A561:A562"/>
    <mergeCell ref="B562:F562"/>
    <mergeCell ref="A588:F589"/>
    <mergeCell ref="A580:F581"/>
    <mergeCell ref="A583:F583"/>
    <mergeCell ref="A584:F585"/>
    <mergeCell ref="A587:F587"/>
    <mergeCell ref="A574:A575"/>
    <mergeCell ref="B575:C575"/>
    <mergeCell ref="C577:F577"/>
    <mergeCell ref="A579:F579"/>
    <mergeCell ref="A629:E629"/>
    <mergeCell ref="A630:E631"/>
    <mergeCell ref="A632:E632"/>
    <mergeCell ref="A628:B628"/>
    <mergeCell ref="A618:B618"/>
    <mergeCell ref="A621:E621"/>
    <mergeCell ref="A612:B612"/>
    <mergeCell ref="A613:E613"/>
    <mergeCell ref="A595:F595"/>
    <mergeCell ref="A599:F599"/>
    <mergeCell ref="E600:F612"/>
    <mergeCell ref="A597:F597"/>
    <mergeCell ref="A598:F598"/>
    <mergeCell ref="A600:B600"/>
    <mergeCell ref="A601:B601"/>
    <mergeCell ref="A643:B643"/>
    <mergeCell ref="A644:E644"/>
    <mergeCell ref="A646:B646"/>
    <mergeCell ref="A647:E647"/>
    <mergeCell ref="A648:B648"/>
    <mergeCell ref="A636:B636"/>
    <mergeCell ref="A638:E638"/>
    <mergeCell ref="A641:B641"/>
    <mergeCell ref="A642:E642"/>
    <mergeCell ref="E721:E722"/>
    <mergeCell ref="A633:B633"/>
    <mergeCell ref="A622:B622"/>
    <mergeCell ref="A623:B623"/>
    <mergeCell ref="A624:B624"/>
    <mergeCell ref="A625:B625"/>
    <mergeCell ref="A707:E707"/>
    <mergeCell ref="A708:B708"/>
    <mergeCell ref="A709:E709"/>
    <mergeCell ref="A710:B710"/>
    <mergeCell ref="A711:E711"/>
    <mergeCell ref="A712:B712"/>
    <mergeCell ref="A677:B677"/>
    <mergeCell ref="A680:B680"/>
    <mergeCell ref="A681:B681"/>
    <mergeCell ref="A699:B699"/>
    <mergeCell ref="A700:B700"/>
    <mergeCell ref="A693:B693"/>
    <mergeCell ref="A698:E698"/>
    <mergeCell ref="A701:B701"/>
    <mergeCell ref="A702:B703"/>
    <mergeCell ref="A704:E706"/>
    <mergeCell ref="A689:E689"/>
    <mergeCell ref="A690:B690"/>
    <mergeCell ref="A718:E718"/>
    <mergeCell ref="A639:B639"/>
    <mergeCell ref="A640:B640"/>
    <mergeCell ref="A649:E649"/>
    <mergeCell ref="A650:E650"/>
    <mergeCell ref="A664:E664"/>
    <mergeCell ref="A726:B726"/>
    <mergeCell ref="A586:F586"/>
    <mergeCell ref="A602:B602"/>
    <mergeCell ref="A603:B603"/>
    <mergeCell ref="A604:B604"/>
    <mergeCell ref="A615:B615"/>
    <mergeCell ref="A616:B616"/>
    <mergeCell ref="A617:B617"/>
    <mergeCell ref="A619:E619"/>
    <mergeCell ref="A620:E620"/>
    <mergeCell ref="A611:B611"/>
    <mergeCell ref="A614:B614"/>
    <mergeCell ref="A627:B627"/>
    <mergeCell ref="A719:B719"/>
    <mergeCell ref="A720:B720"/>
    <mergeCell ref="A721:B722"/>
    <mergeCell ref="C721:C722"/>
    <mergeCell ref="D721:D722"/>
    <mergeCell ref="A626:B626"/>
    <mergeCell ref="A645:B645"/>
    <mergeCell ref="A634:B634"/>
    <mergeCell ref="A635:B635"/>
    <mergeCell ref="A713:B713"/>
    <mergeCell ref="A714:B714"/>
    <mergeCell ref="A715:E715"/>
    <mergeCell ref="A716:B716"/>
    <mergeCell ref="A717:B717"/>
    <mergeCell ref="A692:E692"/>
    <mergeCell ref="A694:B694"/>
    <mergeCell ref="A696:B696"/>
    <mergeCell ref="A682:B682"/>
    <mergeCell ref="A684:E684"/>
    <mergeCell ref="A685:E686"/>
    <mergeCell ref="A687:E687"/>
    <mergeCell ref="A688:B688"/>
    <mergeCell ref="A666:B666"/>
    <mergeCell ref="A667:E667"/>
    <mergeCell ref="A678:B678"/>
    <mergeCell ref="A651:E651"/>
    <mergeCell ref="A658:B658"/>
    <mergeCell ref="A665:E665"/>
    <mergeCell ref="A676:B676"/>
    <mergeCell ref="A578:F578"/>
    <mergeCell ref="A582:F582"/>
    <mergeCell ref="A727:B728"/>
    <mergeCell ref="D727:E727"/>
    <mergeCell ref="A729:B729"/>
    <mergeCell ref="A730:B731"/>
    <mergeCell ref="A732:B732"/>
    <mergeCell ref="A733:E733"/>
    <mergeCell ref="A590:F590"/>
    <mergeCell ref="A591:F591"/>
    <mergeCell ref="A592:F592"/>
    <mergeCell ref="A593:F593"/>
    <mergeCell ref="A594:F594"/>
    <mergeCell ref="A605:B605"/>
    <mergeCell ref="A606:B606"/>
    <mergeCell ref="A607:B607"/>
    <mergeCell ref="A608:B608"/>
    <mergeCell ref="A609:B609"/>
    <mergeCell ref="A610:B610"/>
    <mergeCell ref="A723:B724"/>
    <mergeCell ref="C723:C724"/>
    <mergeCell ref="D723:D724"/>
    <mergeCell ref="E723:E724"/>
    <mergeCell ref="A725:E725"/>
    <mergeCell ref="A754:B754"/>
    <mergeCell ref="A755:B755"/>
    <mergeCell ref="A756:E756"/>
    <mergeCell ref="A757:E757"/>
    <mergeCell ref="A758:E758"/>
    <mergeCell ref="A759:E759"/>
    <mergeCell ref="A487:D488"/>
    <mergeCell ref="A530:B530"/>
    <mergeCell ref="A741:B741"/>
    <mergeCell ref="A743:B743"/>
    <mergeCell ref="A749:E749"/>
    <mergeCell ref="A750:E750"/>
    <mergeCell ref="A751:B751"/>
    <mergeCell ref="A752:B753"/>
    <mergeCell ref="C752:E753"/>
    <mergeCell ref="A536:B536"/>
    <mergeCell ref="A537:B537"/>
    <mergeCell ref="A734:B735"/>
    <mergeCell ref="A736:E736"/>
    <mergeCell ref="A737:B737"/>
    <mergeCell ref="A738:B738"/>
    <mergeCell ref="A739:B739"/>
    <mergeCell ref="A740:B740"/>
    <mergeCell ref="C576:F576"/>
    <mergeCell ref="A760:E760"/>
    <mergeCell ref="A761:E761"/>
    <mergeCell ref="A762:E762"/>
    <mergeCell ref="A763:E763"/>
    <mergeCell ref="A764:E764"/>
    <mergeCell ref="A489:C489"/>
    <mergeCell ref="A490:C490"/>
    <mergeCell ref="A493:C493"/>
    <mergeCell ref="A494:C494"/>
    <mergeCell ref="A509:C509"/>
    <mergeCell ref="A510:C510"/>
    <mergeCell ref="A513:C513"/>
    <mergeCell ref="A514:C514"/>
    <mergeCell ref="A506:C506"/>
    <mergeCell ref="A497:C497"/>
    <mergeCell ref="A498:C498"/>
    <mergeCell ref="A499:C499"/>
    <mergeCell ref="A501:C501"/>
    <mergeCell ref="A491:C492"/>
    <mergeCell ref="A502:D504"/>
    <mergeCell ref="A507:D508"/>
    <mergeCell ref="A515:D515"/>
    <mergeCell ref="A495:D496"/>
    <mergeCell ref="A511:C512"/>
  </mergeCells>
  <phoneticPr fontId="12" type="noConversion"/>
  <hyperlinks>
    <hyperlink ref="A366" r:id="rId1" xr:uid="{3C37AE45-EEA4-420B-BBF3-368C60FA6284}"/>
  </hyperlinks>
  <pageMargins left="0.23622047244094491" right="0.23622047244094491" top="0.74803149606299213" bottom="0.74803149606299213" header="0.31496062992125984" footer="0.31496062992125984"/>
  <pageSetup paperSize="9" scale="64" fitToHeight="0" orientation="landscape" r:id="rId2"/>
  <headerFooter>
    <oddHeader>&amp;LVedtatt av komunestyret i sak KS104/24&amp;CGebyrregulativ 2025</oddHeader>
    <oddFooter>&amp;C&amp;P</oddFooter>
  </headerFooter>
  <rowBreaks count="3" manualBreakCount="3">
    <brk id="8" max="16383" man="1"/>
    <brk id="30" max="16383" man="1"/>
    <brk id="11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42B46E014BA4F8EC51555335AA9D0" ma:contentTypeVersion="8" ma:contentTypeDescription="Create a new document." ma:contentTypeScope="" ma:versionID="fd93af783970bf1757f233ad686374d5">
  <xsd:schema xmlns:xsd="http://www.w3.org/2001/XMLSchema" xmlns:xs="http://www.w3.org/2001/XMLSchema" xmlns:p="http://schemas.microsoft.com/office/2006/metadata/properties" xmlns:ns3="36c3d982-9eff-4745-9ce5-f14bb13c70b4" xmlns:ns4="9560975c-1cad-4820-87af-c8699d757105" targetNamespace="http://schemas.microsoft.com/office/2006/metadata/properties" ma:root="true" ma:fieldsID="030b5489fca28df18af4a2b4a92cccfd" ns3:_="" ns4:_="">
    <xsd:import namespace="36c3d982-9eff-4745-9ce5-f14bb13c70b4"/>
    <xsd:import namespace="9560975c-1cad-4820-87af-c8699d757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3d982-9eff-4745-9ce5-f14bb13c70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0975c-1cad-4820-87af-c8699d757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c3d982-9eff-4745-9ce5-f14bb13c70b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D31CA2-6449-4550-8CE5-449CE1824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3d982-9eff-4745-9ce5-f14bb13c70b4"/>
    <ds:schemaRef ds:uri="9560975c-1cad-4820-87af-c8699d757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BBD285-A304-46A6-8916-36B67BDCB8A0}">
  <ds:schemaRefs>
    <ds:schemaRef ds:uri="36c3d982-9eff-4745-9ce5-f14bb13c70b4"/>
    <ds:schemaRef ds:uri="http://schemas.microsoft.com/office/2006/documentManagement/types"/>
    <ds:schemaRef ds:uri="9560975c-1cad-4820-87af-c8699d757105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9C0DD5-96AD-48AC-A80A-5207017164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Alle gebyrer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Tonje Brekken</dc:creator>
  <cp:keywords/>
  <dc:description/>
  <cp:lastModifiedBy>Margrete Tennes</cp:lastModifiedBy>
  <cp:revision/>
  <cp:lastPrinted>2024-12-19T14:31:02Z</cp:lastPrinted>
  <dcterms:created xsi:type="dcterms:W3CDTF">2018-11-15T10:22:52Z</dcterms:created>
  <dcterms:modified xsi:type="dcterms:W3CDTF">2024-12-19T14:31:06Z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0x01010024F42B46E014BA4F8EC51555335AA9D0</vt:lpwstr>
  </property>
</Properties>
</file>